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10545"/>
  </bookViews>
  <sheets>
    <sheet name="Analyse clients" sheetId="1" r:id="rId1"/>
    <sheet name="$" sheetId="2" r:id="rId2"/>
  </sheets>
  <definedNames>
    <definedName name="_xlnm._FilterDatabase" localSheetId="0" hidden="1">'Analyse clients'!$H$1:$H$489</definedName>
  </definedNames>
  <calcPr calcId="125725"/>
</workbook>
</file>

<file path=xl/calcChain.xml><?xml version="1.0" encoding="utf-8"?>
<calcChain xmlns="http://schemas.openxmlformats.org/spreadsheetml/2006/main">
  <c r="AH487" i="1"/>
  <c r="AN6"/>
  <c r="AO6" s="1"/>
  <c r="AN7"/>
  <c r="AO7" s="1"/>
  <c r="AN8"/>
  <c r="AO8" s="1"/>
  <c r="AN9"/>
  <c r="AO9" s="1"/>
  <c r="AN10"/>
  <c r="AO10" s="1"/>
  <c r="AN11"/>
  <c r="AO11" s="1"/>
  <c r="AN12"/>
  <c r="AO12" s="1"/>
  <c r="AN13"/>
  <c r="AO13" s="1"/>
  <c r="AN14"/>
  <c r="AO14" s="1"/>
  <c r="AN15"/>
  <c r="AO15" s="1"/>
  <c r="AN16"/>
  <c r="AO16" s="1"/>
  <c r="AN17"/>
  <c r="AO17" s="1"/>
  <c r="AN18"/>
  <c r="AO18" s="1"/>
  <c r="AN19"/>
  <c r="AO19" s="1"/>
  <c r="AN20"/>
  <c r="AO20" s="1"/>
  <c r="AN21"/>
  <c r="AO21" s="1"/>
  <c r="AN22"/>
  <c r="AO22" s="1"/>
  <c r="AN23"/>
  <c r="AO23" s="1"/>
  <c r="AN24"/>
  <c r="AO24" s="1"/>
  <c r="AN25"/>
  <c r="AO25" s="1"/>
  <c r="AN26"/>
  <c r="AO26" s="1"/>
  <c r="AN27"/>
  <c r="AO27" s="1"/>
  <c r="AN28"/>
  <c r="AO28" s="1"/>
  <c r="AN29"/>
  <c r="AO29" s="1"/>
  <c r="AN30"/>
  <c r="AO30" s="1"/>
  <c r="AN31"/>
  <c r="AO31" s="1"/>
  <c r="AN32"/>
  <c r="AO32" s="1"/>
  <c r="AN33"/>
  <c r="AO33" s="1"/>
  <c r="AN34"/>
  <c r="AO34" s="1"/>
  <c r="AN35"/>
  <c r="AO35" s="1"/>
  <c r="AN36"/>
  <c r="AO36" s="1"/>
  <c r="AN37"/>
  <c r="AO37" s="1"/>
  <c r="AN38"/>
  <c r="AO38" s="1"/>
  <c r="AN39"/>
  <c r="AO39" s="1"/>
  <c r="AN40"/>
  <c r="AO40" s="1"/>
  <c r="AN41"/>
  <c r="AO41" s="1"/>
  <c r="AN42"/>
  <c r="AO42" s="1"/>
  <c r="AN43"/>
  <c r="AO43" s="1"/>
  <c r="AN44"/>
  <c r="AO44" s="1"/>
  <c r="AN45"/>
  <c r="AO45" s="1"/>
  <c r="AN46"/>
  <c r="AO46" s="1"/>
  <c r="AN47"/>
  <c r="AO47" s="1"/>
  <c r="AN48"/>
  <c r="AO48" s="1"/>
  <c r="AN49"/>
  <c r="AO49" s="1"/>
  <c r="AN50"/>
  <c r="AO50" s="1"/>
  <c r="AN51"/>
  <c r="AO51" s="1"/>
  <c r="AN52"/>
  <c r="AO52" s="1"/>
  <c r="AN53"/>
  <c r="AO53" s="1"/>
  <c r="AN54"/>
  <c r="AO54" s="1"/>
  <c r="AN55"/>
  <c r="AO55" s="1"/>
  <c r="AN56"/>
  <c r="AO56" s="1"/>
  <c r="AN57"/>
  <c r="AO57" s="1"/>
  <c r="AN58"/>
  <c r="AO58" s="1"/>
  <c r="AN59"/>
  <c r="AO59" s="1"/>
  <c r="AN60"/>
  <c r="AO60" s="1"/>
  <c r="AN61"/>
  <c r="AO61" s="1"/>
  <c r="AN62"/>
  <c r="AO62" s="1"/>
  <c r="AN63"/>
  <c r="AO63" s="1"/>
  <c r="AN64"/>
  <c r="AO64" s="1"/>
  <c r="AN65"/>
  <c r="AO65" s="1"/>
  <c r="AN66"/>
  <c r="AO66" s="1"/>
  <c r="AN67"/>
  <c r="AO67" s="1"/>
  <c r="AN68"/>
  <c r="AO68" s="1"/>
  <c r="AN69"/>
  <c r="AO69" s="1"/>
  <c r="AN70"/>
  <c r="AO70" s="1"/>
  <c r="AN71"/>
  <c r="AO71" s="1"/>
  <c r="AN72"/>
  <c r="AO72" s="1"/>
  <c r="AN73"/>
  <c r="AO73" s="1"/>
  <c r="AN74"/>
  <c r="AO74" s="1"/>
  <c r="AN75"/>
  <c r="AO75" s="1"/>
  <c r="AN76"/>
  <c r="AO76" s="1"/>
  <c r="AN77"/>
  <c r="AO77" s="1"/>
  <c r="AN78"/>
  <c r="AO78" s="1"/>
  <c r="AN79"/>
  <c r="AO79" s="1"/>
  <c r="AN80"/>
  <c r="AO80" s="1"/>
  <c r="AN81"/>
  <c r="AO81" s="1"/>
  <c r="AN82"/>
  <c r="AO82" s="1"/>
  <c r="AN83"/>
  <c r="AO83" s="1"/>
  <c r="AN84"/>
  <c r="AO84" s="1"/>
  <c r="AN85"/>
  <c r="AO85" s="1"/>
  <c r="AN86"/>
  <c r="AO86" s="1"/>
  <c r="AN87"/>
  <c r="AO87" s="1"/>
  <c r="AN88"/>
  <c r="AO88" s="1"/>
  <c r="AN89"/>
  <c r="AO89" s="1"/>
  <c r="AN90"/>
  <c r="AO90" s="1"/>
  <c r="AN91"/>
  <c r="AO91" s="1"/>
  <c r="AN92"/>
  <c r="AO92" s="1"/>
  <c r="AN93"/>
  <c r="AO93" s="1"/>
  <c r="AN94"/>
  <c r="AO94" s="1"/>
  <c r="AN95"/>
  <c r="AO95" s="1"/>
  <c r="AN96"/>
  <c r="AO96" s="1"/>
  <c r="AN97"/>
  <c r="AO97" s="1"/>
  <c r="AN98"/>
  <c r="AO98" s="1"/>
  <c r="AN99"/>
  <c r="AO99" s="1"/>
  <c r="AN100"/>
  <c r="AO100" s="1"/>
  <c r="AN101"/>
  <c r="AO101" s="1"/>
  <c r="AN102"/>
  <c r="AO102" s="1"/>
  <c r="AN103"/>
  <c r="AO103" s="1"/>
  <c r="AN104"/>
  <c r="AO104" s="1"/>
  <c r="AN105"/>
  <c r="AO105" s="1"/>
  <c r="AN106"/>
  <c r="AO106" s="1"/>
  <c r="AN107"/>
  <c r="AO107" s="1"/>
  <c r="AN108"/>
  <c r="AO108" s="1"/>
  <c r="AN109"/>
  <c r="AO109" s="1"/>
  <c r="AN110"/>
  <c r="AO110" s="1"/>
  <c r="AN111"/>
  <c r="AO111" s="1"/>
  <c r="AN112"/>
  <c r="AO112" s="1"/>
  <c r="AN113"/>
  <c r="AO113" s="1"/>
  <c r="AN114"/>
  <c r="AO114" s="1"/>
  <c r="AN115"/>
  <c r="AO115" s="1"/>
  <c r="AN116"/>
  <c r="AO116" s="1"/>
  <c r="AN117"/>
  <c r="AO117" s="1"/>
  <c r="AN118"/>
  <c r="AO118" s="1"/>
  <c r="AN119"/>
  <c r="AO119" s="1"/>
  <c r="AN120"/>
  <c r="AO120" s="1"/>
  <c r="AN121"/>
  <c r="AO121" s="1"/>
  <c r="AN122"/>
  <c r="AO122" s="1"/>
  <c r="AN123"/>
  <c r="AO123" s="1"/>
  <c r="AN124"/>
  <c r="AO124" s="1"/>
  <c r="AN125"/>
  <c r="AO125" s="1"/>
  <c r="AN126"/>
  <c r="AO126" s="1"/>
  <c r="AN127"/>
  <c r="AO127" s="1"/>
  <c r="AN128"/>
  <c r="AO128" s="1"/>
  <c r="AN129"/>
  <c r="AO129" s="1"/>
  <c r="AN130"/>
  <c r="AO130" s="1"/>
  <c r="AN131"/>
  <c r="AO131" s="1"/>
  <c r="AN132"/>
  <c r="AO132" s="1"/>
  <c r="AN133"/>
  <c r="AO133" s="1"/>
  <c r="AN134"/>
  <c r="AO134" s="1"/>
  <c r="AN135"/>
  <c r="AO135" s="1"/>
  <c r="AN136"/>
  <c r="AO136" s="1"/>
  <c r="AN137"/>
  <c r="AO137" s="1"/>
  <c r="AN138"/>
  <c r="AO138" s="1"/>
  <c r="AN139"/>
  <c r="AO139" s="1"/>
  <c r="AN140"/>
  <c r="AO140" s="1"/>
  <c r="AN141"/>
  <c r="AO141" s="1"/>
  <c r="AN142"/>
  <c r="AO142" s="1"/>
  <c r="AN143"/>
  <c r="AO143" s="1"/>
  <c r="AN144"/>
  <c r="AO144" s="1"/>
  <c r="AN145"/>
  <c r="AO145" s="1"/>
  <c r="AN146"/>
  <c r="AO146" s="1"/>
  <c r="AN147"/>
  <c r="AO147" s="1"/>
  <c r="AN148"/>
  <c r="AO148" s="1"/>
  <c r="AN149"/>
  <c r="AO149" s="1"/>
  <c r="AN150"/>
  <c r="AO150" s="1"/>
  <c r="AN151"/>
  <c r="AO151" s="1"/>
  <c r="AN152"/>
  <c r="AO152" s="1"/>
  <c r="AN153"/>
  <c r="AO153" s="1"/>
  <c r="AN154"/>
  <c r="AO154" s="1"/>
  <c r="AN155"/>
  <c r="AO155" s="1"/>
  <c r="AN156"/>
  <c r="AO156" s="1"/>
  <c r="AN157"/>
  <c r="AO157" s="1"/>
  <c r="AN158"/>
  <c r="AO158" s="1"/>
  <c r="AN159"/>
  <c r="AO159" s="1"/>
  <c r="AN160"/>
  <c r="AO160" s="1"/>
  <c r="AN161"/>
  <c r="AO161" s="1"/>
  <c r="AN162"/>
  <c r="AO162" s="1"/>
  <c r="AN163"/>
  <c r="AO163" s="1"/>
  <c r="AN164"/>
  <c r="AO164" s="1"/>
  <c r="AN165"/>
  <c r="AO165" s="1"/>
  <c r="AN166"/>
  <c r="AO166" s="1"/>
  <c r="AN167"/>
  <c r="AO167" s="1"/>
  <c r="AN168"/>
  <c r="AO168" s="1"/>
  <c r="AN169"/>
  <c r="AO169" s="1"/>
  <c r="AN170"/>
  <c r="AO170" s="1"/>
  <c r="AN171"/>
  <c r="AO171" s="1"/>
  <c r="AN172"/>
  <c r="AO172" s="1"/>
  <c r="AN173"/>
  <c r="AO173" s="1"/>
  <c r="AN174"/>
  <c r="AO174" s="1"/>
  <c r="AN175"/>
  <c r="AO175" s="1"/>
  <c r="AN176"/>
  <c r="AO176" s="1"/>
  <c r="AN177"/>
  <c r="AO177" s="1"/>
  <c r="AN178"/>
  <c r="AO178" s="1"/>
  <c r="AN179"/>
  <c r="AO179" s="1"/>
  <c r="AN180"/>
  <c r="AO180" s="1"/>
  <c r="AN181"/>
  <c r="AO181" s="1"/>
  <c r="AN182"/>
  <c r="AO182" s="1"/>
  <c r="AN183"/>
  <c r="AO183" s="1"/>
  <c r="AN184"/>
  <c r="AO184" s="1"/>
  <c r="AN185"/>
  <c r="AO185" s="1"/>
  <c r="AN186"/>
  <c r="AO186" s="1"/>
  <c r="AN187"/>
  <c r="AO187" s="1"/>
  <c r="AN188"/>
  <c r="AO188" s="1"/>
  <c r="AN189"/>
  <c r="AO189" s="1"/>
  <c r="AN190"/>
  <c r="AO190" s="1"/>
  <c r="AN191"/>
  <c r="AO191" s="1"/>
  <c r="AN192"/>
  <c r="AO192" s="1"/>
  <c r="AN193"/>
  <c r="AO193" s="1"/>
  <c r="AN194"/>
  <c r="AO194" s="1"/>
  <c r="AN195"/>
  <c r="AO195" s="1"/>
  <c r="AN196"/>
  <c r="AO196" s="1"/>
  <c r="AN197"/>
  <c r="AO197" s="1"/>
  <c r="AN198"/>
  <c r="AO198" s="1"/>
  <c r="AN199"/>
  <c r="AO199" s="1"/>
  <c r="AN200"/>
  <c r="AO200" s="1"/>
  <c r="AN201"/>
  <c r="AO201" s="1"/>
  <c r="AN202"/>
  <c r="AO202" s="1"/>
  <c r="AN203"/>
  <c r="AO203" s="1"/>
  <c r="AN204"/>
  <c r="AO204" s="1"/>
  <c r="AN205"/>
  <c r="AO205" s="1"/>
  <c r="AN206"/>
  <c r="AO206" s="1"/>
  <c r="AN207"/>
  <c r="AO207" s="1"/>
  <c r="AN208"/>
  <c r="AO208" s="1"/>
  <c r="AN209"/>
  <c r="AO209" s="1"/>
  <c r="AN210"/>
  <c r="AO210" s="1"/>
  <c r="AN211"/>
  <c r="AO211" s="1"/>
  <c r="AN212"/>
  <c r="AO212" s="1"/>
  <c r="AN213"/>
  <c r="AO213" s="1"/>
  <c r="AN214"/>
  <c r="AO214" s="1"/>
  <c r="AN215"/>
  <c r="AO215" s="1"/>
  <c r="AN216"/>
  <c r="AO216" s="1"/>
  <c r="AN217"/>
  <c r="AO217" s="1"/>
  <c r="AN218"/>
  <c r="AO218" s="1"/>
  <c r="AN219"/>
  <c r="AO219" s="1"/>
  <c r="AN220"/>
  <c r="AO220" s="1"/>
  <c r="AN221"/>
  <c r="AO221" s="1"/>
  <c r="AN222"/>
  <c r="AO222" s="1"/>
  <c r="AN223"/>
  <c r="AO223" s="1"/>
  <c r="AN224"/>
  <c r="AO224" s="1"/>
  <c r="AN225"/>
  <c r="AO225" s="1"/>
  <c r="AN226"/>
  <c r="AO226" s="1"/>
  <c r="AN227"/>
  <c r="AO227" s="1"/>
  <c r="AN228"/>
  <c r="AO228" s="1"/>
  <c r="AN229"/>
  <c r="AO229" s="1"/>
  <c r="AN230"/>
  <c r="AO230" s="1"/>
  <c r="AN231"/>
  <c r="AO231" s="1"/>
  <c r="AN232"/>
  <c r="AO232" s="1"/>
  <c r="AN233"/>
  <c r="AO233" s="1"/>
  <c r="AN234"/>
  <c r="AO234" s="1"/>
  <c r="AN235"/>
  <c r="AO235" s="1"/>
  <c r="AN236"/>
  <c r="AO236" s="1"/>
  <c r="AN237"/>
  <c r="AO237" s="1"/>
  <c r="AN238"/>
  <c r="AO238" s="1"/>
  <c r="AN239"/>
  <c r="AO239" s="1"/>
  <c r="AN240"/>
  <c r="AO240" s="1"/>
  <c r="AN241"/>
  <c r="AO241" s="1"/>
  <c r="AN242"/>
  <c r="AO242" s="1"/>
  <c r="AN243"/>
  <c r="AO243" s="1"/>
  <c r="AN244"/>
  <c r="AO244" s="1"/>
  <c r="AN245"/>
  <c r="AO245" s="1"/>
  <c r="AN246"/>
  <c r="AO246" s="1"/>
  <c r="AN247"/>
  <c r="AO247" s="1"/>
  <c r="AN248"/>
  <c r="AO248" s="1"/>
  <c r="AN249"/>
  <c r="AO249" s="1"/>
  <c r="AN250"/>
  <c r="AO250" s="1"/>
  <c r="AN251"/>
  <c r="AO251" s="1"/>
  <c r="AN252"/>
  <c r="AO252" s="1"/>
  <c r="AN253"/>
  <c r="AO253" s="1"/>
  <c r="AN254"/>
  <c r="AO254" s="1"/>
  <c r="AN255"/>
  <c r="AO255" s="1"/>
  <c r="AN256"/>
  <c r="AO256" s="1"/>
  <c r="AN257"/>
  <c r="AO257" s="1"/>
  <c r="AN258"/>
  <c r="AO258" s="1"/>
  <c r="AN259"/>
  <c r="AO259" s="1"/>
  <c r="AN260"/>
  <c r="AO260" s="1"/>
  <c r="AN261"/>
  <c r="AO261" s="1"/>
  <c r="AN262"/>
  <c r="AO262" s="1"/>
  <c r="AN263"/>
  <c r="AO263" s="1"/>
  <c r="AN264"/>
  <c r="AO264" s="1"/>
  <c r="AN265"/>
  <c r="AO265" s="1"/>
  <c r="AN266"/>
  <c r="AO266" s="1"/>
  <c r="AN267"/>
  <c r="AO267" s="1"/>
  <c r="AN268"/>
  <c r="AO268" s="1"/>
  <c r="AN269"/>
  <c r="AO269" s="1"/>
  <c r="AN270"/>
  <c r="AO270" s="1"/>
  <c r="AN271"/>
  <c r="AO271" s="1"/>
  <c r="AN272"/>
  <c r="AO272" s="1"/>
  <c r="AN273"/>
  <c r="AO273" s="1"/>
  <c r="AN274"/>
  <c r="AO274" s="1"/>
  <c r="AN275"/>
  <c r="AO275" s="1"/>
  <c r="AN276"/>
  <c r="AO276" s="1"/>
  <c r="AN277"/>
  <c r="AO277" s="1"/>
  <c r="AN278"/>
  <c r="AO278" s="1"/>
  <c r="AN279"/>
  <c r="AO279" s="1"/>
  <c r="AN280"/>
  <c r="AO280" s="1"/>
  <c r="AN281"/>
  <c r="AO281" s="1"/>
  <c r="AN282"/>
  <c r="AO282" s="1"/>
  <c r="AN283"/>
  <c r="AO283" s="1"/>
  <c r="AN284"/>
  <c r="AO284" s="1"/>
  <c r="AN285"/>
  <c r="AO285" s="1"/>
  <c r="AN286"/>
  <c r="AO286" s="1"/>
  <c r="AN287"/>
  <c r="AO287" s="1"/>
  <c r="AN288"/>
  <c r="AO288" s="1"/>
  <c r="AN289"/>
  <c r="AO289" s="1"/>
  <c r="AN290"/>
  <c r="AO290" s="1"/>
  <c r="AN291"/>
  <c r="AO291" s="1"/>
  <c r="AN292"/>
  <c r="AO292" s="1"/>
  <c r="AN293"/>
  <c r="AO293" s="1"/>
  <c r="AN294"/>
  <c r="AO294" s="1"/>
  <c r="AN295"/>
  <c r="AO295" s="1"/>
  <c r="AN296"/>
  <c r="AO296" s="1"/>
  <c r="AN297"/>
  <c r="AO297" s="1"/>
  <c r="AN298"/>
  <c r="AO298" s="1"/>
  <c r="AN299"/>
  <c r="AO299" s="1"/>
  <c r="AN300"/>
  <c r="AO300" s="1"/>
  <c r="AN301"/>
  <c r="AO301" s="1"/>
  <c r="AN302"/>
  <c r="AO302" s="1"/>
  <c r="AN303"/>
  <c r="AO303" s="1"/>
  <c r="AN304"/>
  <c r="AO304" s="1"/>
  <c r="AN305"/>
  <c r="AO305" s="1"/>
  <c r="AN306"/>
  <c r="AO306" s="1"/>
  <c r="AN307"/>
  <c r="AO307" s="1"/>
  <c r="AN308"/>
  <c r="AO308" s="1"/>
  <c r="AN309"/>
  <c r="AO309" s="1"/>
  <c r="AN310"/>
  <c r="AO310" s="1"/>
  <c r="AN311"/>
  <c r="AO311" s="1"/>
  <c r="AN312"/>
  <c r="AO312" s="1"/>
  <c r="AN313"/>
  <c r="AO313" s="1"/>
  <c r="AN314"/>
  <c r="AO314" s="1"/>
  <c r="AN315"/>
  <c r="AO315" s="1"/>
  <c r="AN316"/>
  <c r="AO316" s="1"/>
  <c r="AN317"/>
  <c r="AO317" s="1"/>
  <c r="AN318"/>
  <c r="AO318" s="1"/>
  <c r="AN319"/>
  <c r="AO319" s="1"/>
  <c r="AN320"/>
  <c r="AO320" s="1"/>
  <c r="AN321"/>
  <c r="AO321" s="1"/>
  <c r="AN322"/>
  <c r="AO322" s="1"/>
  <c r="AN323"/>
  <c r="AO323" s="1"/>
  <c r="AN324"/>
  <c r="AO324" s="1"/>
  <c r="AN325"/>
  <c r="AO325" s="1"/>
  <c r="AN326"/>
  <c r="AO326" s="1"/>
  <c r="AN327"/>
  <c r="AO327" s="1"/>
  <c r="AN328"/>
  <c r="AO328" s="1"/>
  <c r="AN329"/>
  <c r="AO329" s="1"/>
  <c r="AN330"/>
  <c r="AO330" s="1"/>
  <c r="AN331"/>
  <c r="AO331" s="1"/>
  <c r="AN332"/>
  <c r="AO332" s="1"/>
  <c r="AN333"/>
  <c r="AO333" s="1"/>
  <c r="AN334"/>
  <c r="AO334" s="1"/>
  <c r="AN335"/>
  <c r="AO335" s="1"/>
  <c r="AN336"/>
  <c r="AO336" s="1"/>
  <c r="AN337"/>
  <c r="AO337" s="1"/>
  <c r="AN338"/>
  <c r="AO338" s="1"/>
  <c r="AN339"/>
  <c r="AO339" s="1"/>
  <c r="AN340"/>
  <c r="AO340" s="1"/>
  <c r="AN341"/>
  <c r="AO341" s="1"/>
  <c r="AN342"/>
  <c r="AO342" s="1"/>
  <c r="AN343"/>
  <c r="AO343" s="1"/>
  <c r="AN344"/>
  <c r="AO344" s="1"/>
  <c r="AN345"/>
  <c r="AO345" s="1"/>
  <c r="AN346"/>
  <c r="AO346" s="1"/>
  <c r="AN347"/>
  <c r="AO347" s="1"/>
  <c r="AN348"/>
  <c r="AO348" s="1"/>
  <c r="AN349"/>
  <c r="AO349" s="1"/>
  <c r="AN350"/>
  <c r="AO350" s="1"/>
  <c r="AN351"/>
  <c r="AO351" s="1"/>
  <c r="AN352"/>
  <c r="AO352" s="1"/>
  <c r="AN353"/>
  <c r="AO353" s="1"/>
  <c r="AN354"/>
  <c r="AO354" s="1"/>
  <c r="AN355"/>
  <c r="AO355" s="1"/>
  <c r="AN356"/>
  <c r="AO356" s="1"/>
  <c r="AN357"/>
  <c r="AO357" s="1"/>
  <c r="AN358"/>
  <c r="AO358" s="1"/>
  <c r="AN359"/>
  <c r="AO359" s="1"/>
  <c r="AN360"/>
  <c r="AO360" s="1"/>
  <c r="AN361"/>
  <c r="AO361" s="1"/>
  <c r="AN362"/>
  <c r="AO362" s="1"/>
  <c r="AN363"/>
  <c r="AO363" s="1"/>
  <c r="AN364"/>
  <c r="AO364" s="1"/>
  <c r="AN365"/>
  <c r="AO365" s="1"/>
  <c r="AN366"/>
  <c r="AO366" s="1"/>
  <c r="AN367"/>
  <c r="AO367" s="1"/>
  <c r="AN368"/>
  <c r="AO368" s="1"/>
  <c r="AN369"/>
  <c r="AO369" s="1"/>
  <c r="AN370"/>
  <c r="AO370" s="1"/>
  <c r="AN371"/>
  <c r="AO371" s="1"/>
  <c r="AN372"/>
  <c r="AO372" s="1"/>
  <c r="AN373"/>
  <c r="AO373" s="1"/>
  <c r="AN374"/>
  <c r="AO374" s="1"/>
  <c r="AN375"/>
  <c r="AO375" s="1"/>
  <c r="AN376"/>
  <c r="AO376" s="1"/>
  <c r="AN377"/>
  <c r="AO377" s="1"/>
  <c r="AN378"/>
  <c r="AO378" s="1"/>
  <c r="AN379"/>
  <c r="AO379" s="1"/>
  <c r="AN380"/>
  <c r="AO380" s="1"/>
  <c r="AN381"/>
  <c r="AO381" s="1"/>
  <c r="AN382"/>
  <c r="AO382" s="1"/>
  <c r="AN383"/>
  <c r="AO383" s="1"/>
  <c r="AN384"/>
  <c r="AO384" s="1"/>
  <c r="AN385"/>
  <c r="AO385" s="1"/>
  <c r="AN386"/>
  <c r="AO386" s="1"/>
  <c r="AN387"/>
  <c r="AO387" s="1"/>
  <c r="AN388"/>
  <c r="AO388" s="1"/>
  <c r="AN389"/>
  <c r="AO389" s="1"/>
  <c r="AN390"/>
  <c r="AO390" s="1"/>
  <c r="AN391"/>
  <c r="AO391" s="1"/>
  <c r="AN392"/>
  <c r="AO392" s="1"/>
  <c r="AN393"/>
  <c r="AO393" s="1"/>
  <c r="AN394"/>
  <c r="AO394" s="1"/>
  <c r="AN395"/>
  <c r="AO395" s="1"/>
  <c r="AN396"/>
  <c r="AO396" s="1"/>
  <c r="AN397"/>
  <c r="AO397" s="1"/>
  <c r="AN398"/>
  <c r="AO398" s="1"/>
  <c r="AN399"/>
  <c r="AO399" s="1"/>
  <c r="AN400"/>
  <c r="AO400" s="1"/>
  <c r="AN401"/>
  <c r="AO401" s="1"/>
  <c r="AN402"/>
  <c r="AO402" s="1"/>
  <c r="AN403"/>
  <c r="AO403" s="1"/>
  <c r="AN404"/>
  <c r="AO404" s="1"/>
  <c r="AN405"/>
  <c r="AO405" s="1"/>
  <c r="AN406"/>
  <c r="AO406" s="1"/>
  <c r="AN407"/>
  <c r="AO407" s="1"/>
  <c r="AN408"/>
  <c r="AO408" s="1"/>
  <c r="AN409"/>
  <c r="AO409" s="1"/>
  <c r="AN410"/>
  <c r="AO410" s="1"/>
  <c r="AN411"/>
  <c r="AO411" s="1"/>
  <c r="AN412"/>
  <c r="AO412" s="1"/>
  <c r="AN413"/>
  <c r="AO413" s="1"/>
  <c r="AN414"/>
  <c r="AO414" s="1"/>
  <c r="AN415"/>
  <c r="AO415" s="1"/>
  <c r="AN416"/>
  <c r="AO416" s="1"/>
  <c r="AN417"/>
  <c r="AO417" s="1"/>
  <c r="AN418"/>
  <c r="AO418" s="1"/>
  <c r="AN419"/>
  <c r="AO419" s="1"/>
  <c r="AN420"/>
  <c r="AO420" s="1"/>
  <c r="AN421"/>
  <c r="AO421" s="1"/>
  <c r="AN422"/>
  <c r="AO422" s="1"/>
  <c r="AN423"/>
  <c r="AO423" s="1"/>
  <c r="AN424"/>
  <c r="AO424" s="1"/>
  <c r="AN425"/>
  <c r="AO425" s="1"/>
  <c r="AN426"/>
  <c r="AO426" s="1"/>
  <c r="AN427"/>
  <c r="AO427" s="1"/>
  <c r="AN428"/>
  <c r="AO428" s="1"/>
  <c r="AN429"/>
  <c r="AO429" s="1"/>
  <c r="AN430"/>
  <c r="AO430" s="1"/>
  <c r="AN431"/>
  <c r="AO431" s="1"/>
  <c r="AN432"/>
  <c r="AO432" s="1"/>
  <c r="AN433"/>
  <c r="AO433" s="1"/>
  <c r="AN434"/>
  <c r="AO434" s="1"/>
  <c r="AN435"/>
  <c r="AO435" s="1"/>
  <c r="AN436"/>
  <c r="AO436" s="1"/>
  <c r="AN437"/>
  <c r="AO437" s="1"/>
  <c r="AN438"/>
  <c r="AO438" s="1"/>
  <c r="AN440"/>
  <c r="AO440" s="1"/>
  <c r="AN441"/>
  <c r="AO441" s="1"/>
  <c r="AN442"/>
  <c r="AO442" s="1"/>
  <c r="AN443"/>
  <c r="AO443" s="1"/>
  <c r="AN444"/>
  <c r="AO444" s="1"/>
  <c r="AN445"/>
  <c r="AO445" s="1"/>
  <c r="AN446"/>
  <c r="AO446" s="1"/>
  <c r="AN447"/>
  <c r="AO447" s="1"/>
  <c r="AN448"/>
  <c r="AO448" s="1"/>
  <c r="AN449"/>
  <c r="AO449" s="1"/>
  <c r="AN450"/>
  <c r="AO450" s="1"/>
  <c r="AN451"/>
  <c r="AO451" s="1"/>
  <c r="AN452"/>
  <c r="AO452" s="1"/>
  <c r="AN453"/>
  <c r="AO453" s="1"/>
  <c r="AN454"/>
  <c r="AO454" s="1"/>
  <c r="AN455"/>
  <c r="AO455" s="1"/>
  <c r="AN456"/>
  <c r="AO456" s="1"/>
  <c r="AN457"/>
  <c r="AO457" s="1"/>
  <c r="AN458"/>
  <c r="AO458" s="1"/>
  <c r="AN459"/>
  <c r="AO459" s="1"/>
  <c r="AN460"/>
  <c r="AO460" s="1"/>
  <c r="AN461"/>
  <c r="AO461" s="1"/>
  <c r="AN462"/>
  <c r="AO462" s="1"/>
  <c r="AN463"/>
  <c r="AO463" s="1"/>
  <c r="AN464"/>
  <c r="AO464" s="1"/>
  <c r="AN465"/>
  <c r="AO465" s="1"/>
  <c r="AN466"/>
  <c r="AO466" s="1"/>
  <c r="AN467"/>
  <c r="AO467" s="1"/>
  <c r="AN468"/>
  <c r="AO468" s="1"/>
  <c r="AN469"/>
  <c r="AO469" s="1"/>
  <c r="AN473"/>
  <c r="AO473" s="1"/>
  <c r="AN483"/>
  <c r="AO483" s="1"/>
  <c r="AN484"/>
  <c r="AO484" s="1"/>
  <c r="AN485"/>
  <c r="AO485" s="1"/>
  <c r="AN5"/>
  <c r="AO5" s="1"/>
  <c r="AG487"/>
  <c r="AE487"/>
  <c r="AD487"/>
  <c r="AB487"/>
  <c r="AA487"/>
  <c r="Y487"/>
  <c r="X487"/>
  <c r="U487"/>
  <c r="V487"/>
  <c r="S487"/>
  <c r="R487"/>
  <c r="P487"/>
  <c r="O487"/>
  <c r="AG489" l="1"/>
  <c r="AD489"/>
  <c r="X489"/>
  <c r="AA489"/>
  <c r="O489"/>
  <c r="R489"/>
  <c r="U489"/>
  <c r="E30" i="2"/>
  <c r="N501" i="1"/>
  <c r="M487"/>
  <c r="L487"/>
  <c r="L489" l="1"/>
  <c r="F16" i="2"/>
  <c r="F30" s="1"/>
  <c r="E32" s="1"/>
  <c r="F17"/>
  <c r="J487" i="1" l="1"/>
  <c r="I487"/>
  <c r="I489" l="1"/>
  <c r="G498"/>
  <c r="G362"/>
  <c r="G87"/>
  <c r="G7"/>
  <c r="G178"/>
  <c r="G154"/>
  <c r="G163"/>
  <c r="G67"/>
  <c r="G18"/>
  <c r="G177"/>
  <c r="G151"/>
  <c r="G283"/>
  <c r="G278"/>
  <c r="G202"/>
  <c r="G491"/>
  <c r="G197"/>
  <c r="G46"/>
  <c r="G48"/>
  <c r="G111"/>
  <c r="G21"/>
  <c r="G137"/>
  <c r="G109"/>
  <c r="G501" l="1"/>
</calcChain>
</file>

<file path=xl/comments1.xml><?xml version="1.0" encoding="utf-8"?>
<comments xmlns="http://schemas.openxmlformats.org/spreadsheetml/2006/main">
  <authors>
    <author>SOSB04</author>
  </authors>
  <commentList>
    <comment ref="G7" authorId="0">
      <text>
        <r>
          <rPr>
            <sz val="9"/>
            <color indexed="81"/>
            <rFont val="Tahoma"/>
            <family val="2"/>
          </rPr>
          <t>PASCAL = 10 000</t>
        </r>
      </text>
    </comment>
    <comment ref="G18" authorId="0">
      <text>
        <r>
          <rPr>
            <sz val="9"/>
            <color indexed="81"/>
            <rFont val="Tahoma"/>
            <family val="2"/>
          </rPr>
          <t>GUIETO = 30 000
YAO = 10 000</t>
        </r>
      </text>
    </comment>
    <comment ref="N18" authorId="0">
      <text>
        <r>
          <rPr>
            <sz val="9"/>
            <color indexed="81"/>
            <rFont val="Tahoma"/>
            <charset val="1"/>
          </rPr>
          <t>GUIETO = 10 000</t>
        </r>
      </text>
    </comment>
    <comment ref="G21" authorId="0">
      <text>
        <r>
          <rPr>
            <sz val="9"/>
            <color indexed="81"/>
            <rFont val="Tahoma"/>
            <family val="2"/>
          </rPr>
          <t>EDJA = 50 000</t>
        </r>
      </text>
    </comment>
    <comment ref="G37" authorId="0">
      <text>
        <r>
          <rPr>
            <sz val="9"/>
            <color indexed="81"/>
            <rFont val="Tahoma"/>
            <family val="2"/>
          </rPr>
          <t xml:space="preserve">OUMAROU = 30 000
</t>
        </r>
      </text>
    </comment>
    <comment ref="N40" authorId="0">
      <text>
        <r>
          <rPr>
            <sz val="9"/>
            <color indexed="81"/>
            <rFont val="Tahoma"/>
            <charset val="1"/>
          </rPr>
          <t>YACOU = 10 000</t>
        </r>
      </text>
    </comment>
    <comment ref="G46" authorId="0">
      <text>
        <r>
          <rPr>
            <sz val="9"/>
            <color indexed="81"/>
            <rFont val="Tahoma"/>
            <family val="2"/>
          </rPr>
          <t>CLOTAIRE = 60 000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CLOTAIRE = 40 000</t>
        </r>
      </text>
    </comment>
    <comment ref="G48" authorId="0">
      <text>
        <r>
          <rPr>
            <sz val="9"/>
            <color indexed="81"/>
            <rFont val="Tahoma"/>
            <family val="2"/>
          </rPr>
          <t>TRAORE = 30 000</t>
        </r>
      </text>
    </comment>
    <comment ref="N53" authorId="0">
      <text>
        <r>
          <rPr>
            <sz val="9"/>
            <color indexed="81"/>
            <rFont val="Tahoma"/>
            <charset val="1"/>
          </rPr>
          <t>KONE = 10 000</t>
        </r>
      </text>
    </comment>
    <comment ref="G67" authorId="0">
      <text>
        <r>
          <rPr>
            <sz val="9"/>
            <color indexed="81"/>
            <rFont val="Tahoma"/>
            <family val="2"/>
          </rPr>
          <t>TRA BI = 20 000
KESSE = 20 000
COULIBALY = 40 000</t>
        </r>
      </text>
    </comment>
    <comment ref="N67" authorId="0">
      <text>
        <r>
          <rPr>
            <sz val="9"/>
            <color indexed="81"/>
            <rFont val="Tahoma"/>
            <family val="2"/>
          </rPr>
          <t>TRA BI = 20 000
KESSE = 20 000</t>
        </r>
      </text>
    </comment>
    <comment ref="N85" authorId="0">
      <text>
        <r>
          <rPr>
            <sz val="9"/>
            <color indexed="81"/>
            <rFont val="Tahoma"/>
            <charset val="1"/>
          </rPr>
          <t>FELIX = 10 000</t>
        </r>
      </text>
    </comment>
    <comment ref="G87" authorId="0">
      <text>
        <r>
          <rPr>
            <sz val="9"/>
            <color indexed="81"/>
            <rFont val="Tahoma"/>
            <family val="2"/>
          </rPr>
          <t>N'GUESSAN = 10 000
APPOLINAIRE = 10 000</t>
        </r>
      </text>
    </comment>
    <comment ref="N87" authorId="0">
      <text>
        <r>
          <rPr>
            <sz val="9"/>
            <color indexed="81"/>
            <rFont val="Tahoma"/>
            <family val="2"/>
          </rPr>
          <t>JM = 10 000
N'GUESSAN = 10 000</t>
        </r>
      </text>
    </comment>
    <comment ref="W88" authorId="0">
      <text>
        <r>
          <rPr>
            <sz val="9"/>
            <color indexed="81"/>
            <rFont val="Tahoma"/>
            <family val="2"/>
          </rPr>
          <t>YAPI + collègue = 20 000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09" authorId="0">
      <text>
        <r>
          <rPr>
            <sz val="9"/>
            <color indexed="81"/>
            <rFont val="Tahoma"/>
            <family val="2"/>
          </rPr>
          <t>NATHAN = 30 000
AHIKPA = 20 000</t>
        </r>
      </text>
    </comment>
    <comment ref="G111" authorId="0">
      <text>
        <r>
          <rPr>
            <sz val="9"/>
            <color indexed="81"/>
            <rFont val="Tahoma"/>
            <family val="2"/>
          </rPr>
          <t>NIAMBA = 40 000</t>
        </r>
      </text>
    </comment>
    <comment ref="N111" authorId="0">
      <text>
        <r>
          <rPr>
            <sz val="9"/>
            <color indexed="81"/>
            <rFont val="Tahoma"/>
            <charset val="1"/>
          </rPr>
          <t>NIAMBA = 10 000</t>
        </r>
      </text>
    </comment>
    <comment ref="G125" authorId="0">
      <text>
        <r>
          <rPr>
            <sz val="9"/>
            <color indexed="81"/>
            <rFont val="Tahoma"/>
            <family val="2"/>
          </rPr>
          <t>COURSIER = 10 000</t>
        </r>
      </text>
    </comment>
    <comment ref="G137" authorId="0">
      <text>
        <r>
          <rPr>
            <sz val="9"/>
            <color indexed="81"/>
            <rFont val="Tahoma"/>
            <family val="2"/>
          </rPr>
          <t>KOUASSI = 40 000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8" authorId="0">
      <text>
        <r>
          <rPr>
            <sz val="9"/>
            <color indexed="81"/>
            <rFont val="Tahoma"/>
            <charset val="1"/>
          </rPr>
          <t>MAOUATTA = 10 000</t>
        </r>
      </text>
    </comment>
    <comment ref="G151" authorId="0">
      <text>
        <r>
          <rPr>
            <sz val="9"/>
            <color indexed="81"/>
            <rFont val="Tahoma"/>
            <family val="2"/>
          </rPr>
          <t>SALIF = 20 000</t>
        </r>
      </text>
    </comment>
    <comment ref="N151" authorId="0">
      <text>
        <r>
          <rPr>
            <sz val="9"/>
            <color indexed="81"/>
            <rFont val="Tahoma"/>
            <charset val="1"/>
          </rPr>
          <t>SALIF = 10 000</t>
        </r>
      </text>
    </comment>
    <comment ref="G154" authorId="0">
      <text>
        <r>
          <rPr>
            <sz val="9"/>
            <color indexed="81"/>
            <rFont val="Tahoma"/>
            <family val="2"/>
          </rPr>
          <t>BOHI = 10 000</t>
        </r>
      </text>
    </comment>
    <comment ref="G163" authorId="0">
      <text>
        <r>
          <rPr>
            <sz val="9"/>
            <color indexed="81"/>
            <rFont val="Tahoma"/>
            <family val="2"/>
          </rPr>
          <t>BOKO = 30 000</t>
        </r>
      </text>
    </comment>
    <comment ref="G177" authorId="0">
      <text>
        <r>
          <rPr>
            <sz val="9"/>
            <color indexed="81"/>
            <rFont val="Tahoma"/>
            <family val="2"/>
          </rPr>
          <t>BOSSON = 40 000</t>
        </r>
      </text>
    </comment>
    <comment ref="G178" authorId="0">
      <text>
        <r>
          <rPr>
            <sz val="9"/>
            <color indexed="81"/>
            <rFont val="Tahoma"/>
            <family val="2"/>
          </rPr>
          <t>FIDELE = 20 000</t>
        </r>
      </text>
    </comment>
    <comment ref="G197" authorId="0">
      <text>
        <r>
          <rPr>
            <sz val="9"/>
            <color indexed="81"/>
            <rFont val="Tahoma"/>
            <family val="2"/>
          </rPr>
          <t>ZERBO = 60 000</t>
        </r>
      </text>
    </comment>
    <comment ref="N197" authorId="0">
      <text>
        <r>
          <rPr>
            <sz val="9"/>
            <color indexed="81"/>
            <rFont val="Tahoma"/>
            <family val="2"/>
          </rPr>
          <t>ZERBO = 15 000</t>
        </r>
      </text>
    </comment>
    <comment ref="G202" authorId="0">
      <text>
        <r>
          <rPr>
            <sz val="9"/>
            <color indexed="81"/>
            <rFont val="Tahoma"/>
            <family val="2"/>
          </rPr>
          <t>DE COSTHER = 30 000
BOHOUSSOU = 20 000</t>
        </r>
      </text>
    </comment>
    <comment ref="W247" authorId="0">
      <text>
        <r>
          <rPr>
            <sz val="9"/>
            <color indexed="81"/>
            <rFont val="Tahoma"/>
            <family val="2"/>
          </rPr>
          <t>DAVID = 20 000</t>
        </r>
      </text>
    </comment>
    <comment ref="G278" authorId="0">
      <text>
        <r>
          <rPr>
            <sz val="9"/>
            <color indexed="81"/>
            <rFont val="Tahoma"/>
            <family val="2"/>
          </rPr>
          <t>KOUAKOU = 20 000</t>
        </r>
      </text>
    </comment>
    <comment ref="G283" authorId="0">
      <text>
        <r>
          <rPr>
            <sz val="9"/>
            <color indexed="81"/>
            <rFont val="Tahoma"/>
            <family val="2"/>
          </rPr>
          <t>CISSE = 30 000</t>
        </r>
      </text>
    </comment>
    <comment ref="N283" authorId="0">
      <text>
        <r>
          <rPr>
            <sz val="9"/>
            <color indexed="81"/>
            <rFont val="Tahoma"/>
            <family val="2"/>
          </rPr>
          <t>CISSE = 20 000</t>
        </r>
      </text>
    </comment>
    <comment ref="N288" authorId="0">
      <text>
        <r>
          <rPr>
            <sz val="9"/>
            <color indexed="81"/>
            <rFont val="Tahoma"/>
            <charset val="1"/>
          </rPr>
          <t>ZOMA / FATOU / BEDI = 40 000</t>
        </r>
      </text>
    </comment>
    <comment ref="G362" authorId="0">
      <text>
        <r>
          <rPr>
            <sz val="9"/>
            <color indexed="81"/>
            <rFont val="Tahoma"/>
            <family val="2"/>
          </rPr>
          <t>JEAN-PIERRE = 10 000</t>
        </r>
      </text>
    </comment>
    <comment ref="N371" authorId="0">
      <text>
        <r>
          <rPr>
            <sz val="9"/>
            <color indexed="81"/>
            <rFont val="Tahoma"/>
            <family val="2"/>
          </rPr>
          <t>AMANI = 15 000</t>
        </r>
      </text>
    </comment>
    <comment ref="G491" authorId="0">
      <text>
        <r>
          <rPr>
            <sz val="9"/>
            <color indexed="81"/>
            <rFont val="Tahoma"/>
            <family val="2"/>
          </rPr>
          <t>GUELLAMON = 40 000</t>
        </r>
      </text>
    </comment>
    <comment ref="G498" authorId="0">
      <text>
        <r>
          <rPr>
            <sz val="9"/>
            <color indexed="81"/>
            <rFont val="Tahoma"/>
            <family val="2"/>
          </rPr>
          <t>DIAKITE = 5 000
KOUAKOU = 5 000</t>
        </r>
      </text>
    </comment>
  </commentList>
</comments>
</file>

<file path=xl/sharedStrings.xml><?xml version="1.0" encoding="utf-8"?>
<sst xmlns="http://schemas.openxmlformats.org/spreadsheetml/2006/main" count="1297" uniqueCount="1037">
  <si>
    <t>41110001</t>
  </si>
  <si>
    <t>CLIENT AU COMPTANT</t>
  </si>
  <si>
    <t>41110002</t>
  </si>
  <si>
    <t>SOUDOTEC</t>
  </si>
  <si>
    <t>41110003</t>
  </si>
  <si>
    <t>LES CENTAURES ROUTIERS</t>
  </si>
  <si>
    <t>41110004</t>
  </si>
  <si>
    <t>CI.COM-GROUP</t>
  </si>
  <si>
    <t>41110005</t>
  </si>
  <si>
    <t>CAR LINES</t>
  </si>
  <si>
    <t>41110006</t>
  </si>
  <si>
    <t>ETB SARL</t>
  </si>
  <si>
    <t>41110007</t>
  </si>
  <si>
    <t>SOETIC</t>
  </si>
  <si>
    <t>41110008</t>
  </si>
  <si>
    <t>LASSIRE INDUSTRIE</t>
  </si>
  <si>
    <t>41110009</t>
  </si>
  <si>
    <t>CARGILL COCOA</t>
  </si>
  <si>
    <t>41110010</t>
  </si>
  <si>
    <t>GEMA CONSTRUCT</t>
  </si>
  <si>
    <t>41110011</t>
  </si>
  <si>
    <t>IRES</t>
  </si>
  <si>
    <t>41110012</t>
  </si>
  <si>
    <t>SDIPM</t>
  </si>
  <si>
    <t>41110013</t>
  </si>
  <si>
    <t>SOTICI</t>
  </si>
  <si>
    <t>41110014</t>
  </si>
  <si>
    <t>YARA</t>
  </si>
  <si>
    <t>41110015</t>
  </si>
  <si>
    <t>SOPAL SA</t>
  </si>
  <si>
    <t>41110016</t>
  </si>
  <si>
    <t>PROLINE LOGISTICS</t>
  </si>
  <si>
    <t>41110017</t>
  </si>
  <si>
    <t>CEMOI COTE D'IVOIRE</t>
  </si>
  <si>
    <t>41110018</t>
  </si>
  <si>
    <t>SCTII</t>
  </si>
  <si>
    <t>41110019</t>
  </si>
  <si>
    <t>CONTINENTEL SHIPPING</t>
  </si>
  <si>
    <t>41110020</t>
  </si>
  <si>
    <t>PRECIX SARL</t>
  </si>
  <si>
    <t>41110021</t>
  </si>
  <si>
    <t>SIMES</t>
  </si>
  <si>
    <t>41110022</t>
  </si>
  <si>
    <t>ABB TECHNOLOGY</t>
  </si>
  <si>
    <t>41110023</t>
  </si>
  <si>
    <t>SOCOTRA</t>
  </si>
  <si>
    <t>41110026</t>
  </si>
  <si>
    <t>ATR</t>
  </si>
  <si>
    <t>41110027</t>
  </si>
  <si>
    <t>NESTLE CI</t>
  </si>
  <si>
    <t>41110028</t>
  </si>
  <si>
    <t>TERRATEST</t>
  </si>
  <si>
    <t>41110029</t>
  </si>
  <si>
    <t>AGRO-PACKAGING</t>
  </si>
  <si>
    <t>41110030</t>
  </si>
  <si>
    <t>DPT</t>
  </si>
  <si>
    <t>41110032</t>
  </si>
  <si>
    <t>BRIDGE</t>
  </si>
  <si>
    <t>41110033</t>
  </si>
  <si>
    <t>IDISCOM</t>
  </si>
  <si>
    <t>41110035</t>
  </si>
  <si>
    <t>DREAM COSMETICS</t>
  </si>
  <si>
    <t>41110036</t>
  </si>
  <si>
    <t>IVMCI</t>
  </si>
  <si>
    <t>41110037</t>
  </si>
  <si>
    <t>SN INDIGO</t>
  </si>
  <si>
    <t>41110038</t>
  </si>
  <si>
    <t>CHAT</t>
  </si>
  <si>
    <t>41110039</t>
  </si>
  <si>
    <t>FIRST PLAST</t>
  </si>
  <si>
    <t>41110040</t>
  </si>
  <si>
    <t>USICHROM</t>
  </si>
  <si>
    <t>41110041</t>
  </si>
  <si>
    <t>NUTRI FOOD INDUSTRY</t>
  </si>
  <si>
    <t>41110042</t>
  </si>
  <si>
    <t>L.B.I SERVICE</t>
  </si>
  <si>
    <t>41110044</t>
  </si>
  <si>
    <t>MANCI</t>
  </si>
  <si>
    <t>41110046</t>
  </si>
  <si>
    <t>IMP</t>
  </si>
  <si>
    <t>41110047</t>
  </si>
  <si>
    <t>SMINDUSTRIE SARL</t>
  </si>
  <si>
    <t>41110048</t>
  </si>
  <si>
    <t>2I IVOIRE INGENIERIE</t>
  </si>
  <si>
    <t>41110050</t>
  </si>
  <si>
    <t>SARCI</t>
  </si>
  <si>
    <t>41110051</t>
  </si>
  <si>
    <t>SPY</t>
  </si>
  <si>
    <t>41110052</t>
  </si>
  <si>
    <t>SOUDURE INDUSTRIELLE ET PETROLIERE</t>
  </si>
  <si>
    <t>41110053</t>
  </si>
  <si>
    <t>EFME</t>
  </si>
  <si>
    <t>41110054</t>
  </si>
  <si>
    <t>SMCI</t>
  </si>
  <si>
    <t>41110055</t>
  </si>
  <si>
    <t>NETIS</t>
  </si>
  <si>
    <t>41110056</t>
  </si>
  <si>
    <t>KIDJE</t>
  </si>
  <si>
    <t>41110057</t>
  </si>
  <si>
    <t>GEOTRA ABJ</t>
  </si>
  <si>
    <t>41110058</t>
  </si>
  <si>
    <t>SITBAI</t>
  </si>
  <si>
    <t>41110059</t>
  </si>
  <si>
    <t>SIPRO-CHIM</t>
  </si>
  <si>
    <t>41110060</t>
  </si>
  <si>
    <t>TC AFRIQUE</t>
  </si>
  <si>
    <t>41110061</t>
  </si>
  <si>
    <t>CEMOI CHOCOLAT</t>
  </si>
  <si>
    <t>41110062</t>
  </si>
  <si>
    <t>SACM CI</t>
  </si>
  <si>
    <t>41110064</t>
  </si>
  <si>
    <t>INPROBOIS</t>
  </si>
  <si>
    <t>41110065</t>
  </si>
  <si>
    <t>SIVOP</t>
  </si>
  <si>
    <t>41110066</t>
  </si>
  <si>
    <t>AIS GROUP</t>
  </si>
  <si>
    <t>41110067</t>
  </si>
  <si>
    <t>SICOBEL</t>
  </si>
  <si>
    <t>41110068</t>
  </si>
  <si>
    <t>CIC</t>
  </si>
  <si>
    <t>41110069</t>
  </si>
  <si>
    <t>SNEC INDUSTRIE</t>
  </si>
  <si>
    <t>41110071</t>
  </si>
  <si>
    <t>SOLIBRA</t>
  </si>
  <si>
    <t>41110072</t>
  </si>
  <si>
    <t>SDGI IVOIRIENNE</t>
  </si>
  <si>
    <t>41110073</t>
  </si>
  <si>
    <t>GPA TRANSFORMATION</t>
  </si>
  <si>
    <t>41110074</t>
  </si>
  <si>
    <t>PFI</t>
  </si>
  <si>
    <t>41110075</t>
  </si>
  <si>
    <t>EIDA</t>
  </si>
  <si>
    <t>41110076</t>
  </si>
  <si>
    <t>CHAMETAL IVOIRE</t>
  </si>
  <si>
    <t>41110077</t>
  </si>
  <si>
    <t>CMID</t>
  </si>
  <si>
    <t>41110078</t>
  </si>
  <si>
    <t>ACSER SARL</t>
  </si>
  <si>
    <t>41110079</t>
  </si>
  <si>
    <t>LA ROUTE AFRICAINE</t>
  </si>
  <si>
    <t>41110080</t>
  </si>
  <si>
    <t>CAPRACI</t>
  </si>
  <si>
    <t>41110083</t>
  </si>
  <si>
    <t>SPINTOS CI</t>
  </si>
  <si>
    <t>41110085</t>
  </si>
  <si>
    <t>PROTECT-ALU</t>
  </si>
  <si>
    <t>41110090</t>
  </si>
  <si>
    <t>SABMI</t>
  </si>
  <si>
    <t>41110091</t>
  </si>
  <si>
    <t>PFO AFRICA CI</t>
  </si>
  <si>
    <t>41110094</t>
  </si>
  <si>
    <t>GLOBAL TECHNICS</t>
  </si>
  <si>
    <t>41110096</t>
  </si>
  <si>
    <t>SIF PLAST CI</t>
  </si>
  <si>
    <t>41110097</t>
  </si>
  <si>
    <t>A-CONSTRUCT</t>
  </si>
  <si>
    <t>41110098</t>
  </si>
  <si>
    <t>CARENA</t>
  </si>
  <si>
    <t>41110099</t>
  </si>
  <si>
    <t>THELEN-SA</t>
  </si>
  <si>
    <t>41110100</t>
  </si>
  <si>
    <t>SOFID</t>
  </si>
  <si>
    <t>41110103</t>
  </si>
  <si>
    <t>IVOSEP</t>
  </si>
  <si>
    <t>41110105</t>
  </si>
  <si>
    <t>IDS</t>
  </si>
  <si>
    <t>41110106</t>
  </si>
  <si>
    <t>SICODIS</t>
  </si>
  <si>
    <t>41110107</t>
  </si>
  <si>
    <t>CONCEPTOR INDUSTRY</t>
  </si>
  <si>
    <t>41110108</t>
  </si>
  <si>
    <t>CIPREL</t>
  </si>
  <si>
    <t>41110109</t>
  </si>
  <si>
    <t>ECONTRAP</t>
  </si>
  <si>
    <t>41110110</t>
  </si>
  <si>
    <t>PRO INDUSTRIE</t>
  </si>
  <si>
    <t>41110111</t>
  </si>
  <si>
    <t>SOFT DRINKS CI</t>
  </si>
  <si>
    <t>41110113</t>
  </si>
  <si>
    <t>CIC-JMN MARINE</t>
  </si>
  <si>
    <t>41110114</t>
  </si>
  <si>
    <t>G.I.B</t>
  </si>
  <si>
    <t>41110115</t>
  </si>
  <si>
    <t>EDJ MULTI-SERVICES</t>
  </si>
  <si>
    <t>41110116</t>
  </si>
  <si>
    <t>ARIBAT</t>
  </si>
  <si>
    <t>41110117</t>
  </si>
  <si>
    <t>SIVEM</t>
  </si>
  <si>
    <t>41110120</t>
  </si>
  <si>
    <t>MOBIDIS</t>
  </si>
  <si>
    <t>41110121</t>
  </si>
  <si>
    <t>AGGREKO</t>
  </si>
  <si>
    <t>41110123</t>
  </si>
  <si>
    <t>B.S.R.</t>
  </si>
  <si>
    <t>41110124</t>
  </si>
  <si>
    <t>BOCCARD</t>
  </si>
  <si>
    <t>41110125</t>
  </si>
  <si>
    <t>GENERAL REGULATION</t>
  </si>
  <si>
    <t>41110126</t>
  </si>
  <si>
    <t>ATELIERS &amp; DIVERS</t>
  </si>
  <si>
    <t>41110127</t>
  </si>
  <si>
    <t>SBI INTERNATIONAL HOLDING</t>
  </si>
  <si>
    <t>41110128</t>
  </si>
  <si>
    <t>SACO</t>
  </si>
  <si>
    <t>41110129</t>
  </si>
  <si>
    <t>BDCI</t>
  </si>
  <si>
    <t>41110131</t>
  </si>
  <si>
    <t>CIMAF</t>
  </si>
  <si>
    <t>41110132</t>
  </si>
  <si>
    <t>BERNABE</t>
  </si>
  <si>
    <t>41110133</t>
  </si>
  <si>
    <t>TECHNIQUE INDUSTRIE</t>
  </si>
  <si>
    <t>41110135</t>
  </si>
  <si>
    <t>41110136</t>
  </si>
  <si>
    <t>SIDMATE ET SERVICE</t>
  </si>
  <si>
    <t>41110137</t>
  </si>
  <si>
    <t>ADEMAT CI</t>
  </si>
  <si>
    <t>41110138</t>
  </si>
  <si>
    <t>SAEPP</t>
  </si>
  <si>
    <t>41110139</t>
  </si>
  <si>
    <t>BIOFERTIL CI</t>
  </si>
  <si>
    <t>41110140</t>
  </si>
  <si>
    <t>MEDLOG</t>
  </si>
  <si>
    <t>41110141</t>
  </si>
  <si>
    <t>MEMIS</t>
  </si>
  <si>
    <t>41110142</t>
  </si>
  <si>
    <t>OPPORTUNITY SARL</t>
  </si>
  <si>
    <t>41110144</t>
  </si>
  <si>
    <t>N. G. PAGANI</t>
  </si>
  <si>
    <t>41110145</t>
  </si>
  <si>
    <t>ETABLISSEMENT COUMARE</t>
  </si>
  <si>
    <t>41110146</t>
  </si>
  <si>
    <t>SUBTEC LTD</t>
  </si>
  <si>
    <t>41110148</t>
  </si>
  <si>
    <t>MGR</t>
  </si>
  <si>
    <t>41110149</t>
  </si>
  <si>
    <t>AFM CI</t>
  </si>
  <si>
    <t>41110150</t>
  </si>
  <si>
    <t>INP-HB</t>
  </si>
  <si>
    <t>41110153</t>
  </si>
  <si>
    <t>3I</t>
  </si>
  <si>
    <t>41110155</t>
  </si>
  <si>
    <t>ACIS</t>
  </si>
  <si>
    <t>41110157</t>
  </si>
  <si>
    <t>SE MTS</t>
  </si>
  <si>
    <t>41110159</t>
  </si>
  <si>
    <t>SOFIM</t>
  </si>
  <si>
    <t>41110160</t>
  </si>
  <si>
    <t>GTEX-CI</t>
  </si>
  <si>
    <t>41110161</t>
  </si>
  <si>
    <t>INTRATEC</t>
  </si>
  <si>
    <t>41110162</t>
  </si>
  <si>
    <t>CI THERM</t>
  </si>
  <si>
    <t>41110163</t>
  </si>
  <si>
    <t>STMI</t>
  </si>
  <si>
    <t>41110164</t>
  </si>
  <si>
    <t>P C M</t>
  </si>
  <si>
    <t>41110165</t>
  </si>
  <si>
    <t>UNIWAX</t>
  </si>
  <si>
    <t>41110166</t>
  </si>
  <si>
    <t>SISAG</t>
  </si>
  <si>
    <t>41110167</t>
  </si>
  <si>
    <t>41110168</t>
  </si>
  <si>
    <t>41110169</t>
  </si>
  <si>
    <t>ETS AUDIS</t>
  </si>
  <si>
    <t>41110170</t>
  </si>
  <si>
    <t>AFRIC POWER</t>
  </si>
  <si>
    <t>41110171</t>
  </si>
  <si>
    <t>N ENTREPRISE</t>
  </si>
  <si>
    <t>41110172</t>
  </si>
  <si>
    <t>LASSIRE DECHETS SERVICES</t>
  </si>
  <si>
    <t>41110173</t>
  </si>
  <si>
    <t>SCI MAFEN</t>
  </si>
  <si>
    <t>41110174</t>
  </si>
  <si>
    <t>SORENA</t>
  </si>
  <si>
    <t>41110175</t>
  </si>
  <si>
    <t>SCCI</t>
  </si>
  <si>
    <t>41110177</t>
  </si>
  <si>
    <t>SUCAF CI</t>
  </si>
  <si>
    <t>41110178</t>
  </si>
  <si>
    <t>EUROLAIT</t>
  </si>
  <si>
    <t>41110179</t>
  </si>
  <si>
    <t>GOODWILL INVESTMENT C.I</t>
  </si>
  <si>
    <t>41110180</t>
  </si>
  <si>
    <t>SOMEG</t>
  </si>
  <si>
    <t>41110181</t>
  </si>
  <si>
    <t>MONDIAL LOGISTICS</t>
  </si>
  <si>
    <t>41110182</t>
  </si>
  <si>
    <t>IMIT</t>
  </si>
  <si>
    <t>41110183</t>
  </si>
  <si>
    <t>ABEILLE CARRIERE</t>
  </si>
  <si>
    <t>41110184</t>
  </si>
  <si>
    <t>CONTINENTAL BEVERAGE COMPANY</t>
  </si>
  <si>
    <t>41110185</t>
  </si>
  <si>
    <t>PRO LOGISTICS</t>
  </si>
  <si>
    <t>41110186</t>
  </si>
  <si>
    <t>IPS EQUIPMENT</t>
  </si>
  <si>
    <t>41110187</t>
  </si>
  <si>
    <t>OMIDE</t>
  </si>
  <si>
    <t>41110189</t>
  </si>
  <si>
    <t>GCIS CONCEPT SARL</t>
  </si>
  <si>
    <t>41110190</t>
  </si>
  <si>
    <t>JD EDITION</t>
  </si>
  <si>
    <t>41110191</t>
  </si>
  <si>
    <t>SN AMDE</t>
  </si>
  <si>
    <t>41110192</t>
  </si>
  <si>
    <t>ABIDJAN HYDRAULIQUE</t>
  </si>
  <si>
    <t>41110193</t>
  </si>
  <si>
    <t>METALUX</t>
  </si>
  <si>
    <t>41110194</t>
  </si>
  <si>
    <t>NR</t>
  </si>
  <si>
    <t>41110195</t>
  </si>
  <si>
    <t>SETELCI</t>
  </si>
  <si>
    <t>41110196</t>
  </si>
  <si>
    <t>SACRI</t>
  </si>
  <si>
    <t>41110197</t>
  </si>
  <si>
    <t>SIDECI</t>
  </si>
  <si>
    <t>41110198</t>
  </si>
  <si>
    <t>B.C.M.M CI</t>
  </si>
  <si>
    <t>41110199</t>
  </si>
  <si>
    <t>SOTACI</t>
  </si>
  <si>
    <t>41110200</t>
  </si>
  <si>
    <t>ARIC</t>
  </si>
  <si>
    <t>41110201</t>
  </si>
  <si>
    <t>PALMAFRIQUE</t>
  </si>
  <si>
    <t>41110202</t>
  </si>
  <si>
    <t>TROPICAL BOIS</t>
  </si>
  <si>
    <t>41110203</t>
  </si>
  <si>
    <t>RAIJA TRADING</t>
  </si>
  <si>
    <t>41110204</t>
  </si>
  <si>
    <t>DROCOLOR</t>
  </si>
  <si>
    <t>41110205</t>
  </si>
  <si>
    <t>41110206</t>
  </si>
  <si>
    <t>GRAPHICOLOR</t>
  </si>
  <si>
    <t>41110207</t>
  </si>
  <si>
    <t>NESTLE</t>
  </si>
  <si>
    <t>41110208</t>
  </si>
  <si>
    <t>41110209</t>
  </si>
  <si>
    <t>CIMELEC</t>
  </si>
  <si>
    <t>41110210</t>
  </si>
  <si>
    <t>G.I.I</t>
  </si>
  <si>
    <t>41110211</t>
  </si>
  <si>
    <t>MIPA</t>
  </si>
  <si>
    <t>41110212</t>
  </si>
  <si>
    <t>41110213</t>
  </si>
  <si>
    <t>VISUEL CONCEPTS</t>
  </si>
  <si>
    <t>41110214</t>
  </si>
  <si>
    <t>DISMATEC-CI</t>
  </si>
  <si>
    <t>41110215</t>
  </si>
  <si>
    <t>SPTS- INTER</t>
  </si>
  <si>
    <t>41110216</t>
  </si>
  <si>
    <t>TIERI</t>
  </si>
  <si>
    <t>41110217</t>
  </si>
  <si>
    <t>COBATS</t>
  </si>
  <si>
    <t>41110218</t>
  </si>
  <si>
    <t>SPTS INTERNATIONAL</t>
  </si>
  <si>
    <t>41110219</t>
  </si>
  <si>
    <t>ETAB</t>
  </si>
  <si>
    <t>41110220</t>
  </si>
  <si>
    <t>CILAGRI CAJOU</t>
  </si>
  <si>
    <t>41110221</t>
  </si>
  <si>
    <t>IVOIRE COTON</t>
  </si>
  <si>
    <t>41110222</t>
  </si>
  <si>
    <t>TRANS CHAINES</t>
  </si>
  <si>
    <t>41110223</t>
  </si>
  <si>
    <t>COREAL-CI</t>
  </si>
  <si>
    <t>41110224</t>
  </si>
  <si>
    <t>GLOBAL GRACE ENTREPRISE</t>
  </si>
  <si>
    <t>41110225</t>
  </si>
  <si>
    <t>FACI</t>
  </si>
  <si>
    <t>41110226</t>
  </si>
  <si>
    <t>41110227</t>
  </si>
  <si>
    <t>FRIEDLANDER</t>
  </si>
  <si>
    <t>41110228</t>
  </si>
  <si>
    <t>S N G C I</t>
  </si>
  <si>
    <t>41110229</t>
  </si>
  <si>
    <t>SKFI</t>
  </si>
  <si>
    <t>41110230</t>
  </si>
  <si>
    <t>ETS A.S.D</t>
  </si>
  <si>
    <t>41110231</t>
  </si>
  <si>
    <t>SIBM</t>
  </si>
  <si>
    <t>41110232</t>
  </si>
  <si>
    <t>FRANZETTI</t>
  </si>
  <si>
    <t>41110234</t>
  </si>
  <si>
    <t>SODECAF</t>
  </si>
  <si>
    <t>41110235</t>
  </si>
  <si>
    <t>NP GANDOUR</t>
  </si>
  <si>
    <t>41110236</t>
  </si>
  <si>
    <t>NAUTIC</t>
  </si>
  <si>
    <t>41110237</t>
  </si>
  <si>
    <t>N.CODEM</t>
  </si>
  <si>
    <t>41110238</t>
  </si>
  <si>
    <t>WAF METAL</t>
  </si>
  <si>
    <t>41110239</t>
  </si>
  <si>
    <t>NOUVELLE CODEM SARL</t>
  </si>
  <si>
    <t>41110240</t>
  </si>
  <si>
    <t>41110241</t>
  </si>
  <si>
    <t>SDCH INDUSTRIE</t>
  </si>
  <si>
    <t>41110242</t>
  </si>
  <si>
    <t>COTE D'IVOIRE AGENCEMENT</t>
  </si>
  <si>
    <t>41110243</t>
  </si>
  <si>
    <t>CF TECHNOLOGIES</t>
  </si>
  <si>
    <t>41110244</t>
  </si>
  <si>
    <t>LA SACHERIE MODERNE S.A</t>
  </si>
  <si>
    <t>41110245</t>
  </si>
  <si>
    <t>I-TELEGES SA</t>
  </si>
  <si>
    <t>41110246</t>
  </si>
  <si>
    <t>NSEFI</t>
  </si>
  <si>
    <t>41110247</t>
  </si>
  <si>
    <t>CAMAA</t>
  </si>
  <si>
    <t>41110248</t>
  </si>
  <si>
    <t>COCITAM</t>
  </si>
  <si>
    <t>41110249</t>
  </si>
  <si>
    <t>PRESTIGE AUTO CI</t>
  </si>
  <si>
    <t>41110250</t>
  </si>
  <si>
    <t>CIPHARM</t>
  </si>
  <si>
    <t>41110251</t>
  </si>
  <si>
    <t>MARINA IVOIRE LOISIRS</t>
  </si>
  <si>
    <t>41110252</t>
  </si>
  <si>
    <t>N G M</t>
  </si>
  <si>
    <t>41110253</t>
  </si>
  <si>
    <t>W.D.K ENTREPRISE</t>
  </si>
  <si>
    <t>41110254</t>
  </si>
  <si>
    <t>SAMP</t>
  </si>
  <si>
    <t>41110255</t>
  </si>
  <si>
    <t>CHIMICOLOR</t>
  </si>
  <si>
    <t>41110256</t>
  </si>
  <si>
    <t>R.M.I</t>
  </si>
  <si>
    <t>41110257</t>
  </si>
  <si>
    <t>KLEENJET</t>
  </si>
  <si>
    <t>41110258</t>
  </si>
  <si>
    <t>GEMIR</t>
  </si>
  <si>
    <t>41110259</t>
  </si>
  <si>
    <t>EXPLORATION AND MINING SUPPLIERS</t>
  </si>
  <si>
    <t>41110260</t>
  </si>
  <si>
    <t>A.M.D.S</t>
  </si>
  <si>
    <t>41110261</t>
  </si>
  <si>
    <t>FAYGEX</t>
  </si>
  <si>
    <t>41110262</t>
  </si>
  <si>
    <t>FRANCETRUCK</t>
  </si>
  <si>
    <t>41110263</t>
  </si>
  <si>
    <t>S.L.A</t>
  </si>
  <si>
    <t>41110264</t>
  </si>
  <si>
    <t>ETS GUERRIER</t>
  </si>
  <si>
    <t>41110265</t>
  </si>
  <si>
    <t>SITARAIL</t>
  </si>
  <si>
    <t>41110266</t>
  </si>
  <si>
    <t>GIE GEMACI</t>
  </si>
  <si>
    <t>41110267</t>
  </si>
  <si>
    <t>BULLES</t>
  </si>
  <si>
    <t>41110268</t>
  </si>
  <si>
    <t>41110269</t>
  </si>
  <si>
    <t>PRO TRANSPORT</t>
  </si>
  <si>
    <t>41110270</t>
  </si>
  <si>
    <t>NOPCI</t>
  </si>
  <si>
    <t>41110271</t>
  </si>
  <si>
    <t>SONITRA</t>
  </si>
  <si>
    <t>41110272</t>
  </si>
  <si>
    <t>OFFSET TECHNIQUE</t>
  </si>
  <si>
    <t>41110273</t>
  </si>
  <si>
    <t>SOCAPRE</t>
  </si>
  <si>
    <t>41110274</t>
  </si>
  <si>
    <t>RMI</t>
  </si>
  <si>
    <t>41110275</t>
  </si>
  <si>
    <t>TIMBINE HAMED</t>
  </si>
  <si>
    <t>41110276</t>
  </si>
  <si>
    <t>41110277</t>
  </si>
  <si>
    <t>DM COMPANY</t>
  </si>
  <si>
    <t>41110278</t>
  </si>
  <si>
    <t>ATS CI</t>
  </si>
  <si>
    <t>41110279</t>
  </si>
  <si>
    <t>ETIPACK</t>
  </si>
  <si>
    <t>41110280</t>
  </si>
  <si>
    <t>IVOIRE IRRIGATION</t>
  </si>
  <si>
    <t>41110281</t>
  </si>
  <si>
    <t>BIA  CI  sa</t>
  </si>
  <si>
    <t>41110282</t>
  </si>
  <si>
    <t>TOLETOILE</t>
  </si>
  <si>
    <t>41110283</t>
  </si>
  <si>
    <t>TISA</t>
  </si>
  <si>
    <t>41110285</t>
  </si>
  <si>
    <t>CILAGRI</t>
  </si>
  <si>
    <t>41110286</t>
  </si>
  <si>
    <t>AIR LIQUIDE CI</t>
  </si>
  <si>
    <t>41110287</t>
  </si>
  <si>
    <t>2 MI</t>
  </si>
  <si>
    <t>41110288</t>
  </si>
  <si>
    <t>PROMETRIC</t>
  </si>
  <si>
    <t>41110289</t>
  </si>
  <si>
    <t>FTCI</t>
  </si>
  <si>
    <t>41110290</t>
  </si>
  <si>
    <t>EIFFAGE</t>
  </si>
  <si>
    <t>41110291</t>
  </si>
  <si>
    <t>CDMA-CI</t>
  </si>
  <si>
    <t>41110292</t>
  </si>
  <si>
    <t>AGH CONTRACTOR</t>
  </si>
  <si>
    <t>41110293</t>
  </si>
  <si>
    <t>SIVMAT</t>
  </si>
  <si>
    <t>41110294</t>
  </si>
  <si>
    <t>RETCO INDUSTRIE</t>
  </si>
  <si>
    <t>41110295</t>
  </si>
  <si>
    <t>IMPRISUD</t>
  </si>
  <si>
    <t>41110296</t>
  </si>
  <si>
    <t>TMJ</t>
  </si>
  <si>
    <t>41110297</t>
  </si>
  <si>
    <t>ETS KARABENTA BOUBACARY</t>
  </si>
  <si>
    <t>41110298</t>
  </si>
  <si>
    <t>SAADA CI</t>
  </si>
  <si>
    <t>41110299</t>
  </si>
  <si>
    <t>SAMELA</t>
  </si>
  <si>
    <t>41110300</t>
  </si>
  <si>
    <t>41110301</t>
  </si>
  <si>
    <t>ITS</t>
  </si>
  <si>
    <t>41110302</t>
  </si>
  <si>
    <t>UNIFOOD</t>
  </si>
  <si>
    <t>41110303</t>
  </si>
  <si>
    <t>NOUVELLE MICI EMBACI</t>
  </si>
  <si>
    <t>41110304</t>
  </si>
  <si>
    <t>AF-TECH</t>
  </si>
  <si>
    <t>41110305</t>
  </si>
  <si>
    <t>SIPARCO-CI</t>
  </si>
  <si>
    <t>41110306</t>
  </si>
  <si>
    <t>STBC</t>
  </si>
  <si>
    <t>41110307</t>
  </si>
  <si>
    <t>41110308</t>
  </si>
  <si>
    <t>SIDERMO</t>
  </si>
  <si>
    <t>41110309</t>
  </si>
  <si>
    <t>IRON ROCK</t>
  </si>
  <si>
    <t>41110310</t>
  </si>
  <si>
    <t>SEA INVEST</t>
  </si>
  <si>
    <t>41110311</t>
  </si>
  <si>
    <t>41110312</t>
  </si>
  <si>
    <t>A.D.M.C</t>
  </si>
  <si>
    <t>41110313</t>
  </si>
  <si>
    <t>ACOME</t>
  </si>
  <si>
    <t>41110314</t>
  </si>
  <si>
    <t>IPRESCODI SARL</t>
  </si>
  <si>
    <t>41110315</t>
  </si>
  <si>
    <t>CADERAC SA</t>
  </si>
  <si>
    <t>41110316</t>
  </si>
  <si>
    <t>CIM IVOIRE</t>
  </si>
  <si>
    <t>41110317</t>
  </si>
  <si>
    <t>ACTIS CI</t>
  </si>
  <si>
    <t>41110318</t>
  </si>
  <si>
    <t>GREEN TECHNOLOGY</t>
  </si>
  <si>
    <t>41110319</t>
  </si>
  <si>
    <t>SINTRAM-CI</t>
  </si>
  <si>
    <t>41110320</t>
  </si>
  <si>
    <t>SOGB</t>
  </si>
  <si>
    <t>41110321</t>
  </si>
  <si>
    <t>ESPINA</t>
  </si>
  <si>
    <t>41110322</t>
  </si>
  <si>
    <t>ADAM AFRIQUE</t>
  </si>
  <si>
    <t>41110323</t>
  </si>
  <si>
    <t>NEFBA</t>
  </si>
  <si>
    <t>41110324</t>
  </si>
  <si>
    <t>SGB</t>
  </si>
  <si>
    <t>41110325</t>
  </si>
  <si>
    <t>AIC</t>
  </si>
  <si>
    <t>41110326</t>
  </si>
  <si>
    <t>SPIE FONDATIONS CI</t>
  </si>
  <si>
    <t>41110327</t>
  </si>
  <si>
    <t>ATN</t>
  </si>
  <si>
    <t>41110328</t>
  </si>
  <si>
    <t>SOGENA TRANSPORT COTE D'IVOIRE</t>
  </si>
  <si>
    <t>41110329</t>
  </si>
  <si>
    <t>TGCC - CI</t>
  </si>
  <si>
    <t>41110330</t>
  </si>
  <si>
    <t>TUP</t>
  </si>
  <si>
    <t>41110331</t>
  </si>
  <si>
    <t>ETAB NEWS SARL U</t>
  </si>
  <si>
    <t>41110332</t>
  </si>
  <si>
    <t>STARTIMES</t>
  </si>
  <si>
    <t>41110333</t>
  </si>
  <si>
    <t>MARAIS CI</t>
  </si>
  <si>
    <t>41110334</t>
  </si>
  <si>
    <t>AUTOMELEC-NT</t>
  </si>
  <si>
    <t>41110335</t>
  </si>
  <si>
    <t>INTELEC PROTECTION</t>
  </si>
  <si>
    <t>41110336</t>
  </si>
  <si>
    <t>SNE</t>
  </si>
  <si>
    <t>41110337</t>
  </si>
  <si>
    <t>SAPLAIT</t>
  </si>
  <si>
    <t>41110338</t>
  </si>
  <si>
    <t>SIM-GRAVACO</t>
  </si>
  <si>
    <t>41110339</t>
  </si>
  <si>
    <t>DESIGN' INSIDE</t>
  </si>
  <si>
    <t>41110340</t>
  </si>
  <si>
    <t>MOVIS</t>
  </si>
  <si>
    <t>41110341</t>
  </si>
  <si>
    <t>SONACO</t>
  </si>
  <si>
    <t>41110342</t>
  </si>
  <si>
    <t>CARMEL DESIGN</t>
  </si>
  <si>
    <t>41110344</t>
  </si>
  <si>
    <t>SIGEC</t>
  </si>
  <si>
    <t>41110345</t>
  </si>
  <si>
    <t>SOGELEC</t>
  </si>
  <si>
    <t>41110346</t>
  </si>
  <si>
    <t>2 T M</t>
  </si>
  <si>
    <t>41110347</t>
  </si>
  <si>
    <t>I D T</t>
  </si>
  <si>
    <t>41110348</t>
  </si>
  <si>
    <t>PESCHAUD CI</t>
  </si>
  <si>
    <t>41110349</t>
  </si>
  <si>
    <t>MIIS</t>
  </si>
  <si>
    <t>41110350</t>
  </si>
  <si>
    <t>CIMAS</t>
  </si>
  <si>
    <t>41110351</t>
  </si>
  <si>
    <t>ACIER</t>
  </si>
  <si>
    <t>41110352</t>
  </si>
  <si>
    <t>2 M S</t>
  </si>
  <si>
    <t>41110353</t>
  </si>
  <si>
    <t>AGBAOU GOLD OPERATION SA.</t>
  </si>
  <si>
    <t>41110354</t>
  </si>
  <si>
    <t>E D F</t>
  </si>
  <si>
    <t>41110355</t>
  </si>
  <si>
    <t>41110356</t>
  </si>
  <si>
    <t>CHEC</t>
  </si>
  <si>
    <t>41110357</t>
  </si>
  <si>
    <t>GCIS SARL</t>
  </si>
  <si>
    <t>41110358</t>
  </si>
  <si>
    <t>PRO DEPOT</t>
  </si>
  <si>
    <t>41110359</t>
  </si>
  <si>
    <t>ENASSI</t>
  </si>
  <si>
    <t>41110360</t>
  </si>
  <si>
    <t>PLANTATION EGLIN</t>
  </si>
  <si>
    <t>41110362</t>
  </si>
  <si>
    <t>BUSINESS LINE  SARL</t>
  </si>
  <si>
    <t>41110363</t>
  </si>
  <si>
    <t>I.C.M COTE D'IVOIRE</t>
  </si>
  <si>
    <t>41110364</t>
  </si>
  <si>
    <t>IPME SARL</t>
  </si>
  <si>
    <t>41110365</t>
  </si>
  <si>
    <t>SOGENA COTE D'IVOIRE SA</t>
  </si>
  <si>
    <t>41110366</t>
  </si>
  <si>
    <t>PICOS</t>
  </si>
  <si>
    <t>41110367</t>
  </si>
  <si>
    <t>RIMCO</t>
  </si>
  <si>
    <t>41110368</t>
  </si>
  <si>
    <t>AWAID</t>
  </si>
  <si>
    <t>41110369</t>
  </si>
  <si>
    <t>IVOIRE CARTES SYSTEMES</t>
  </si>
  <si>
    <t>41110370</t>
  </si>
  <si>
    <t>COMATRA TRANSPORT</t>
  </si>
  <si>
    <t>41110372</t>
  </si>
  <si>
    <t>DTP</t>
  </si>
  <si>
    <t>41110373</t>
  </si>
  <si>
    <t>RAZEL</t>
  </si>
  <si>
    <t>41110374</t>
  </si>
  <si>
    <t>OTV MALI</t>
  </si>
  <si>
    <t>41110375</t>
  </si>
  <si>
    <t>DC INDUSTRIE</t>
  </si>
  <si>
    <t>41110376</t>
  </si>
  <si>
    <t>GRACE DE L'ETERNEL MAINTENANCE</t>
  </si>
  <si>
    <t>41110377</t>
  </si>
  <si>
    <t>INTERCEM</t>
  </si>
  <si>
    <t>41110380</t>
  </si>
  <si>
    <t>LOESCHE ANYAMA VNR-131</t>
  </si>
  <si>
    <t>41110381</t>
  </si>
  <si>
    <t>AIRONE COTE D'IVOIRE</t>
  </si>
  <si>
    <t>41110382</t>
  </si>
  <si>
    <t>SICOM-INDUSTRIE</t>
  </si>
  <si>
    <t>41110383</t>
  </si>
  <si>
    <t>GARAGE ASSEF</t>
  </si>
  <si>
    <t>41110384</t>
  </si>
  <si>
    <t>SDGISN</t>
  </si>
  <si>
    <t>41110385</t>
  </si>
  <si>
    <t>LUBITECH-SARL</t>
  </si>
  <si>
    <t>41110386</t>
  </si>
  <si>
    <t>E-BAM-CI</t>
  </si>
  <si>
    <t>41110387</t>
  </si>
  <si>
    <t>CAP-LOGISTICS</t>
  </si>
  <si>
    <t>41110388</t>
  </si>
  <si>
    <t>ITRAM</t>
  </si>
  <si>
    <t>41110389</t>
  </si>
  <si>
    <t>BOUYGUE ENERGIE &amp; SERVICES</t>
  </si>
  <si>
    <t>41110390</t>
  </si>
  <si>
    <t>SCOREPCI</t>
  </si>
  <si>
    <t>41110391</t>
  </si>
  <si>
    <t>TRCI</t>
  </si>
  <si>
    <t>41110392</t>
  </si>
  <si>
    <t>ESTIA SYNERGIE</t>
  </si>
  <si>
    <t>41110393</t>
  </si>
  <si>
    <t>SDGI sn</t>
  </si>
  <si>
    <t>41110394</t>
  </si>
  <si>
    <t>AR.P.I</t>
  </si>
  <si>
    <t>41110395</t>
  </si>
  <si>
    <t>DJERA SERVICES</t>
  </si>
  <si>
    <t>41110396</t>
  </si>
  <si>
    <t>P S T</t>
  </si>
  <si>
    <t>41110397</t>
  </si>
  <si>
    <t>TRANSPORT MARCOS</t>
  </si>
  <si>
    <t>41110398</t>
  </si>
  <si>
    <t>E M I SARL</t>
  </si>
  <si>
    <t>4111LDC</t>
  </si>
  <si>
    <t>LOUIS DREYFUS COMMODITIES</t>
  </si>
  <si>
    <t>4111SACO</t>
  </si>
  <si>
    <t>4111SUC</t>
  </si>
  <si>
    <t>CLIENT</t>
  </si>
  <si>
    <t>N° GESCOM</t>
  </si>
  <si>
    <t>CA 2018</t>
  </si>
  <si>
    <t>%</t>
  </si>
  <si>
    <t>CA 2017</t>
  </si>
  <si>
    <t>BVF</t>
  </si>
  <si>
    <t>CA 01</t>
  </si>
  <si>
    <t>$ 01</t>
  </si>
  <si>
    <t>SB</t>
  </si>
  <si>
    <t>ML</t>
  </si>
  <si>
    <t>41110399</t>
  </si>
  <si>
    <t>GEBAT</t>
  </si>
  <si>
    <t>41110400</t>
  </si>
  <si>
    <t>CMAO</t>
  </si>
  <si>
    <t>41110401</t>
  </si>
  <si>
    <t>SOCIETE DES ACIERIES DE CI</t>
  </si>
  <si>
    <t>41110402</t>
  </si>
  <si>
    <t>AFRICAN FISH</t>
  </si>
  <si>
    <t>41110403</t>
  </si>
  <si>
    <t>64 CONSTRUCTIONS</t>
  </si>
  <si>
    <t>41110404</t>
  </si>
  <si>
    <t>AZITO OM</t>
  </si>
  <si>
    <t>41110406</t>
  </si>
  <si>
    <t>SETAO</t>
  </si>
  <si>
    <t>41110407</t>
  </si>
  <si>
    <t>FERINTA C.I SA</t>
  </si>
  <si>
    <t>41110408</t>
  </si>
  <si>
    <t>CIA</t>
  </si>
  <si>
    <t>SAPH</t>
  </si>
  <si>
    <t>AJINOMOTO</t>
  </si>
  <si>
    <t>LAFARGE HOLCIM</t>
  </si>
  <si>
    <t>TECNOR</t>
  </si>
  <si>
    <t>SODECI</t>
  </si>
  <si>
    <t>OLAM COCOA</t>
  </si>
  <si>
    <t>$ 2018</t>
  </si>
  <si>
    <t>BAT SERVICES</t>
  </si>
  <si>
    <t>M 01</t>
  </si>
  <si>
    <t>A</t>
  </si>
  <si>
    <t>41110414</t>
  </si>
  <si>
    <t>NEXANS</t>
  </si>
  <si>
    <t>DATE</t>
  </si>
  <si>
    <t>PIECE N°</t>
  </si>
  <si>
    <t>DESIGNATION</t>
  </si>
  <si>
    <t>ENTREE</t>
  </si>
  <si>
    <t>SORTIE</t>
  </si>
  <si>
    <t>POST CAMBRIOLAGE</t>
  </si>
  <si>
    <t>TRANSPORT - GERMAIN</t>
  </si>
  <si>
    <t>SALAIRE - GERMAIN</t>
  </si>
  <si>
    <t>GEMACI</t>
  </si>
  <si>
    <t>BL P / L - 1</t>
  </si>
  <si>
    <t>FOURNITURES BERNABE</t>
  </si>
  <si>
    <t>CONFECTION ET INSTALLATION MAGASIN - CMAPS</t>
  </si>
  <si>
    <t>BL P / L - 2</t>
  </si>
  <si>
    <t>DIVERS FRAIS MISSION TENTE</t>
  </si>
  <si>
    <t>SOTRA - GASTON</t>
  </si>
  <si>
    <t>VENTE HT</t>
  </si>
  <si>
    <t>BL P / L - 3</t>
  </si>
  <si>
    <t>BL P/L - 01/19</t>
  </si>
  <si>
    <t>CDV 2018</t>
  </si>
  <si>
    <t>CARTE GRISE</t>
  </si>
  <si>
    <t>FACTURES NORMALISEES - IMPOTS</t>
  </si>
  <si>
    <t>REEL NORMAL - IMPOTS</t>
  </si>
  <si>
    <t>PRIMES INVENTAIRE</t>
  </si>
  <si>
    <t>REPAS INVENTAIRE</t>
  </si>
  <si>
    <t>VATICAN</t>
  </si>
  <si>
    <t>BBQ SOS</t>
  </si>
  <si>
    <t>ATLANTIQUE ASSURANCE</t>
  </si>
  <si>
    <t>CA 02</t>
  </si>
  <si>
    <t>M 02</t>
  </si>
  <si>
    <t>$ 02</t>
  </si>
  <si>
    <t>41110084</t>
  </si>
  <si>
    <t>D.M. &amp; COMPANY</t>
  </si>
  <si>
    <t>TRABEX</t>
  </si>
  <si>
    <t>41110410</t>
  </si>
  <si>
    <t>SEM ENTREPRISES</t>
  </si>
  <si>
    <t>41110411</t>
  </si>
  <si>
    <t>N.S.B.F</t>
  </si>
  <si>
    <t>41110412</t>
  </si>
  <si>
    <t>ETAM ELECTRICITE</t>
  </si>
  <si>
    <t>41110413</t>
  </si>
  <si>
    <t>HAS PLAST</t>
  </si>
  <si>
    <t>41110415</t>
  </si>
  <si>
    <t>AF TECH</t>
  </si>
  <si>
    <t>TOTAL $</t>
  </si>
  <si>
    <t>$ 01 - 02</t>
  </si>
  <si>
    <t>GLOBAL SERVICES</t>
  </si>
  <si>
    <t>CLEAN EBURNIE</t>
  </si>
  <si>
    <t>ABRI 2000</t>
  </si>
  <si>
    <t>KH SHIPPING</t>
  </si>
  <si>
    <t>ECMTD</t>
  </si>
  <si>
    <t>DRC</t>
  </si>
  <si>
    <t>IMCB</t>
  </si>
  <si>
    <t>I2T</t>
  </si>
  <si>
    <t>ABIBAT</t>
  </si>
  <si>
    <t>MARINE INDUSTRIE SERVICE</t>
  </si>
  <si>
    <t>CA 03</t>
  </si>
  <si>
    <t>M 03</t>
  </si>
  <si>
    <t>41110371</t>
  </si>
  <si>
    <t>EMI-CI</t>
  </si>
  <si>
    <t>41110417</t>
  </si>
  <si>
    <t>41110419</t>
  </si>
  <si>
    <t>41110420</t>
  </si>
  <si>
    <t>41110421</t>
  </si>
  <si>
    <t>41110422</t>
  </si>
  <si>
    <t>41110423</t>
  </si>
  <si>
    <t>41110424</t>
  </si>
  <si>
    <t>41110425</t>
  </si>
  <si>
    <t>41110427</t>
  </si>
  <si>
    <t>41110428</t>
  </si>
  <si>
    <t>41110430</t>
  </si>
  <si>
    <t>41110431</t>
  </si>
  <si>
    <t>41110432</t>
  </si>
  <si>
    <t>INDUSTECH</t>
  </si>
  <si>
    <t>SOCAFRE</t>
  </si>
  <si>
    <t>HUB</t>
  </si>
  <si>
    <t>GLOBAL TECHNOLOGIE INTER</t>
  </si>
  <si>
    <t>SOCOP-CI</t>
  </si>
  <si>
    <t>ECO-EBURNIE</t>
  </si>
  <si>
    <t>SIFIPS-CI</t>
  </si>
  <si>
    <t>SILY INTERNATIONAL</t>
  </si>
  <si>
    <t>$ 03</t>
  </si>
  <si>
    <t>CA 04</t>
  </si>
  <si>
    <t>M 04</t>
  </si>
  <si>
    <t>$ 04</t>
  </si>
  <si>
    <t>41110433</t>
  </si>
  <si>
    <t>41110436</t>
  </si>
  <si>
    <t>41110438</t>
  </si>
  <si>
    <t>41110439</t>
  </si>
  <si>
    <t>41110442</t>
  </si>
  <si>
    <t>41110443</t>
  </si>
  <si>
    <t>41110444</t>
  </si>
  <si>
    <t>41110446</t>
  </si>
  <si>
    <t>41110447</t>
  </si>
  <si>
    <t>41110448</t>
  </si>
  <si>
    <t>41110449</t>
  </si>
  <si>
    <t>41110450</t>
  </si>
  <si>
    <t>41110452</t>
  </si>
  <si>
    <t>DTECH SARL</t>
  </si>
  <si>
    <t>FIP ADZOPE</t>
  </si>
  <si>
    <t>DENYS</t>
  </si>
  <si>
    <t>SORENA-CI</t>
  </si>
  <si>
    <t>ECOTI SA</t>
  </si>
  <si>
    <t>UTEXI-CI</t>
  </si>
  <si>
    <t>MARODYN CI</t>
  </si>
  <si>
    <t>CCIS</t>
  </si>
  <si>
    <t>INEXENCE</t>
  </si>
  <si>
    <t>IMNS SARL</t>
  </si>
  <si>
    <t>DTECH</t>
  </si>
  <si>
    <t>CA 05</t>
  </si>
  <si>
    <t>M 05</t>
  </si>
  <si>
    <t>$ 05</t>
  </si>
  <si>
    <t>41110104</t>
  </si>
  <si>
    <t>KUYO PIPELINE</t>
  </si>
  <si>
    <t>41110453</t>
  </si>
  <si>
    <t>41110454</t>
  </si>
  <si>
    <t>41110455</t>
  </si>
  <si>
    <t>41110456</t>
  </si>
  <si>
    <t>41110457</t>
  </si>
  <si>
    <t>41110458</t>
  </si>
  <si>
    <t>41110461</t>
  </si>
  <si>
    <t>41110462</t>
  </si>
  <si>
    <t>41110463</t>
  </si>
  <si>
    <t>41110465</t>
  </si>
  <si>
    <t>41110466</t>
  </si>
  <si>
    <t>41110469</t>
  </si>
  <si>
    <t>41110470</t>
  </si>
  <si>
    <t>ADEAL</t>
  </si>
  <si>
    <t>ETS ALPHA</t>
  </si>
  <si>
    <t>SCI L'ESPELETTE</t>
  </si>
  <si>
    <t>LTN</t>
  </si>
  <si>
    <t>SAGEMCOM COTE D'IVOIRE</t>
  </si>
  <si>
    <t>HYDROPLAST</t>
  </si>
  <si>
    <t>SBA CI</t>
  </si>
  <si>
    <t>KAMA</t>
  </si>
  <si>
    <t>CNCTPC</t>
  </si>
  <si>
    <t>GCC CI</t>
  </si>
  <si>
    <t>1er mai</t>
  </si>
  <si>
    <t>CORAXEL</t>
  </si>
  <si>
    <t>NOURAKYS</t>
  </si>
  <si>
    <t>FORTEX</t>
  </si>
  <si>
    <t>41110490</t>
  </si>
  <si>
    <t>PIRIOU</t>
  </si>
  <si>
    <t>CROWN SIEM</t>
  </si>
  <si>
    <t>LA BOUTIQUE</t>
  </si>
  <si>
    <t>FOC</t>
  </si>
  <si>
    <t>CPT</t>
  </si>
  <si>
    <t>CA 06</t>
  </si>
  <si>
    <t>M 06</t>
  </si>
  <si>
    <t>$ 06</t>
  </si>
  <si>
    <t>41110451</t>
  </si>
  <si>
    <t>41110464</t>
  </si>
  <si>
    <t>EIS-CI</t>
  </si>
  <si>
    <t>41110471</t>
  </si>
  <si>
    <t>LIMAK AFRIKA SA</t>
  </si>
  <si>
    <t>41110475</t>
  </si>
  <si>
    <t>N.IFMI-CI</t>
  </si>
  <si>
    <t>41110476</t>
  </si>
  <si>
    <t>PRO-FOND CI</t>
  </si>
  <si>
    <t>41110478</t>
  </si>
  <si>
    <t>GCCI Côte d'Ivoire Sarl</t>
  </si>
  <si>
    <t>41110479</t>
  </si>
  <si>
    <t>HOTEL TIAMA</t>
  </si>
  <si>
    <t>41110480</t>
  </si>
  <si>
    <t>41110482</t>
  </si>
  <si>
    <t>CIPREM.CI</t>
  </si>
  <si>
    <t>CA 07</t>
  </si>
  <si>
    <t>M 07</t>
  </si>
  <si>
    <t>$ 07</t>
  </si>
  <si>
    <t>41110440</t>
  </si>
  <si>
    <t>LBS</t>
  </si>
  <si>
    <t>41110468</t>
  </si>
  <si>
    <t>41110474</t>
  </si>
  <si>
    <t>AMG CI</t>
  </si>
  <si>
    <t>41110483</t>
  </si>
  <si>
    <t>41110484</t>
  </si>
  <si>
    <t>LOGISTIQUE CONSEIL</t>
  </si>
  <si>
    <t>41110486</t>
  </si>
  <si>
    <t>MIB</t>
  </si>
  <si>
    <t>41110487</t>
  </si>
  <si>
    <t>TBC ENERGIE</t>
  </si>
  <si>
    <t>41110488</t>
  </si>
  <si>
    <t>E.M.A sarl</t>
  </si>
  <si>
    <t>41110489</t>
  </si>
  <si>
    <t>SODIMAS-CI</t>
  </si>
  <si>
    <t>41110492</t>
  </si>
  <si>
    <t>HYDRO IVOIRE+SERVICES</t>
  </si>
  <si>
    <t>41110493</t>
  </si>
  <si>
    <t>GS-SIAO</t>
  </si>
  <si>
    <t>41110533</t>
  </si>
  <si>
    <t>ATOU SA</t>
  </si>
  <si>
    <t>SDCI A</t>
  </si>
  <si>
    <t>CA 08</t>
  </si>
  <si>
    <t>M 08</t>
  </si>
  <si>
    <t>$ 08</t>
  </si>
  <si>
    <t>41110049</t>
  </si>
  <si>
    <t>SAPROLAIT</t>
  </si>
  <si>
    <t>MOTA ENGIL</t>
  </si>
  <si>
    <t>41110491</t>
  </si>
  <si>
    <t>ADKA INDUSTRIE</t>
  </si>
  <si>
    <t>41110495</t>
  </si>
  <si>
    <t>CMI CI</t>
  </si>
  <si>
    <t>41110499</t>
  </si>
  <si>
    <t>2CSP</t>
  </si>
  <si>
    <t>41110501</t>
  </si>
  <si>
    <t>CAS EQUIPEMENT</t>
  </si>
  <si>
    <t>41110504</t>
  </si>
  <si>
    <t>THEMIS</t>
  </si>
  <si>
    <t>41110506</t>
  </si>
  <si>
    <t>SIPEF CI</t>
  </si>
  <si>
    <t>41110507</t>
  </si>
  <si>
    <t>ELEC SERVICES</t>
  </si>
  <si>
    <t>41110508</t>
  </si>
  <si>
    <t>PLASTICA</t>
  </si>
  <si>
    <t>41110509</t>
  </si>
  <si>
    <t>ATOE S.A</t>
  </si>
  <si>
    <t>CA 09</t>
  </si>
  <si>
    <t>M 09</t>
  </si>
  <si>
    <t>$ 09</t>
  </si>
  <si>
    <t>41110503</t>
  </si>
  <si>
    <t>41110510</t>
  </si>
  <si>
    <t>GROUP CAR LINES</t>
  </si>
  <si>
    <t>41110511</t>
  </si>
  <si>
    <t>41110512</t>
  </si>
  <si>
    <t>HYDRO IVOIRE PLUS SERVICES</t>
  </si>
  <si>
    <t>41110513</t>
  </si>
  <si>
    <t>PRESTIGE CIMENT CI</t>
  </si>
  <si>
    <t>41110514</t>
  </si>
  <si>
    <t>SFAO</t>
  </si>
  <si>
    <t>41110515</t>
  </si>
  <si>
    <t>LA BOUTIQUE SARL</t>
  </si>
  <si>
    <t>41110517</t>
  </si>
  <si>
    <t>CEMTECH CI</t>
  </si>
  <si>
    <t>41110518</t>
  </si>
  <si>
    <t>COREAL -CI</t>
  </si>
  <si>
    <t>41110520</t>
  </si>
  <si>
    <t>TSA</t>
  </si>
  <si>
    <t>41110521</t>
  </si>
  <si>
    <t>IFDT</t>
  </si>
  <si>
    <t>CA TOTAL</t>
  </si>
  <si>
    <t>// 2018</t>
  </si>
  <si>
    <t>MINES ITY</t>
  </si>
  <si>
    <t>CA 10</t>
  </si>
  <si>
    <t>M 10</t>
  </si>
  <si>
    <t>$ 10</t>
  </si>
  <si>
    <t>SIPEL</t>
  </si>
  <si>
    <t>BANOUREBO</t>
  </si>
  <si>
    <t>BATIPRO BETON</t>
  </si>
  <si>
    <t>510</t>
  </si>
  <si>
    <t>441</t>
  </si>
  <si>
    <t>BANACI</t>
  </si>
  <si>
    <t>550</t>
  </si>
  <si>
    <t>15% / 500 000 / 30j</t>
  </si>
  <si>
    <t>20% / 500 000 / 30j</t>
  </si>
  <si>
    <t>25% / 1 000 000 / 60j</t>
  </si>
  <si>
    <t>25% / - / 30j</t>
  </si>
  <si>
    <t>25% / 1 000 000 / 45j</t>
  </si>
  <si>
    <t>15% / - / 30j</t>
  </si>
  <si>
    <t>15% / - / 60j</t>
  </si>
  <si>
    <t>20% / - / 60j</t>
  </si>
  <si>
    <t>25% / - / 60j</t>
  </si>
  <si>
    <t>25% / 3 000 000 / 45j</t>
  </si>
  <si>
    <t>25% / 500 000 / 30j</t>
  </si>
  <si>
    <t>- / - / 60j</t>
  </si>
  <si>
    <t>15% / - / 45j</t>
  </si>
  <si>
    <t>15% / 2 000 000 / 60j</t>
  </si>
  <si>
    <t>15% / 1 000 000 / 45j</t>
  </si>
  <si>
    <t>- / - / CPT</t>
  </si>
  <si>
    <t>20% / 1 000 000 / 30j</t>
  </si>
  <si>
    <t>- /- / CPT</t>
  </si>
  <si>
    <t>10% / - / CPT</t>
  </si>
  <si>
    <t>- / 1 000 000 / 30j</t>
  </si>
  <si>
    <t>15% / 1 000 000 / 30j</t>
  </si>
  <si>
    <t>15% / - / CPT</t>
  </si>
  <si>
    <t>15% / 500 000 / 45j</t>
  </si>
  <si>
    <t>SAF-CI GROUP</t>
  </si>
  <si>
    <t>515</t>
  </si>
  <si>
    <t>546</t>
  </si>
  <si>
    <t>AFRIQ TP</t>
  </si>
  <si>
    <t>568</t>
  </si>
  <si>
    <t>41110494</t>
  </si>
  <si>
    <t>STA</t>
  </si>
  <si>
    <t>- / 1 000 000 /30j</t>
  </si>
  <si>
    <t>MEDLOG TRANSPORT</t>
  </si>
  <si>
    <t>NANO</t>
  </si>
  <si>
    <t>41110558</t>
  </si>
  <si>
    <t>MULTIPACK</t>
  </si>
  <si>
    <t>527 / 569</t>
  </si>
  <si>
    <t>SOGET-CI</t>
  </si>
  <si>
    <t>41110576</t>
  </si>
  <si>
    <t>41110529</t>
  </si>
  <si>
    <t>41110534</t>
  </si>
  <si>
    <t>378 / 480</t>
  </si>
  <si>
    <t>519 / 497</t>
  </si>
  <si>
    <t>FILTISAC SA</t>
  </si>
  <si>
    <t>41110554</t>
  </si>
  <si>
    <t>SUCRIVOIRE</t>
  </si>
  <si>
    <t>41110551</t>
  </si>
  <si>
    <t>FRIESLAND CAMPINA</t>
  </si>
  <si>
    <t>41110539</t>
  </si>
</sst>
</file>

<file path=xl/styles.xml><?xml version="1.0" encoding="utf-8"?>
<styleSheet xmlns="http://schemas.openxmlformats.org/spreadsheetml/2006/main">
  <numFmts count="2">
    <numFmt numFmtId="164" formatCode="_-* #,##0\ &quot;CFA&quot;_-;\-* #,##0\ &quot;CFA&quot;_-;_-* &quot;-&quot;\ &quot;CFA&quot;_-;_-@_-"/>
    <numFmt numFmtId="165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6" xfId="0" applyBorder="1"/>
    <xf numFmtId="164" fontId="4" fillId="0" borderId="13" xfId="0" applyNumberFormat="1" applyFont="1" applyBorder="1"/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16" fontId="0" fillId="0" borderId="6" xfId="0" applyNumberForma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3" fontId="0" fillId="0" borderId="6" xfId="0" applyNumberForma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/>
    </xf>
    <xf numFmtId="0" fontId="0" fillId="0" borderId="0" xfId="0" applyAlignment="1">
      <alignment horizontal="right" vertical="center"/>
    </xf>
    <xf numFmtId="0" fontId="0" fillId="0" borderId="6" xfId="0" applyFill="1" applyBorder="1"/>
    <xf numFmtId="0" fontId="5" fillId="0" borderId="6" xfId="0" applyFont="1" applyFill="1" applyBorder="1" applyAlignment="1">
      <alignment horizontal="center" vertical="center"/>
    </xf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6" xfId="0" applyNumberFormat="1" applyFont="1" applyBorder="1"/>
    <xf numFmtId="0" fontId="0" fillId="0" borderId="6" xfId="0" applyFont="1" applyBorder="1"/>
    <xf numFmtId="164" fontId="0" fillId="2" borderId="6" xfId="0" applyNumberFormat="1" applyFont="1" applyFill="1" applyBorder="1"/>
    <xf numFmtId="164" fontId="0" fillId="0" borderId="6" xfId="0" applyNumberFormat="1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164" fontId="0" fillId="0" borderId="6" xfId="0" applyNumberFormat="1" applyFont="1" applyFill="1" applyBorder="1" applyAlignment="1">
      <alignment horizontal="right"/>
    </xf>
    <xf numFmtId="0" fontId="0" fillId="0" borderId="7" xfId="0" applyFont="1" applyBorder="1"/>
    <xf numFmtId="0" fontId="0" fillId="0" borderId="3" xfId="0" applyFont="1" applyBorder="1"/>
    <xf numFmtId="164" fontId="0" fillId="0" borderId="3" xfId="0" applyNumberFormat="1" applyFont="1" applyBorder="1"/>
    <xf numFmtId="0" fontId="0" fillId="0" borderId="11" xfId="0" applyFont="1" applyBorder="1"/>
    <xf numFmtId="0" fontId="0" fillId="0" borderId="0" xfId="0" applyFont="1" applyBorder="1"/>
    <xf numFmtId="164" fontId="0" fillId="0" borderId="0" xfId="0" applyNumberFormat="1" applyFont="1" applyFill="1" applyBorder="1"/>
    <xf numFmtId="0" fontId="0" fillId="0" borderId="8" xfId="0" applyFont="1" applyBorder="1"/>
    <xf numFmtId="0" fontId="0" fillId="0" borderId="9" xfId="0" applyFont="1" applyBorder="1"/>
    <xf numFmtId="0" fontId="0" fillId="0" borderId="4" xfId="0" applyFont="1" applyBorder="1"/>
    <xf numFmtId="164" fontId="0" fillId="0" borderId="4" xfId="0" applyNumberFormat="1" applyFont="1" applyBorder="1"/>
    <xf numFmtId="0" fontId="0" fillId="0" borderId="12" xfId="0" applyFont="1" applyBorder="1"/>
    <xf numFmtId="164" fontId="0" fillId="0" borderId="0" xfId="0" applyNumberFormat="1" applyFont="1" applyFill="1"/>
    <xf numFmtId="0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49" fontId="0" fillId="0" borderId="0" xfId="0" applyNumberFormat="1" applyFont="1"/>
    <xf numFmtId="1" fontId="0" fillId="0" borderId="0" xfId="0" applyNumberFormat="1" applyFont="1" applyAlignment="1">
      <alignment horizontal="right"/>
    </xf>
    <xf numFmtId="164" fontId="0" fillId="0" borderId="0" xfId="0" applyNumberFormat="1" applyFont="1" applyFill="1" applyAlignment="1">
      <alignment horizontal="right"/>
    </xf>
    <xf numFmtId="49" fontId="0" fillId="0" borderId="6" xfId="0" applyNumberFormat="1" applyFont="1" applyBorder="1"/>
    <xf numFmtId="2" fontId="0" fillId="0" borderId="6" xfId="0" applyNumberFormat="1" applyFont="1" applyBorder="1" applyAlignment="1">
      <alignment horizontal="right"/>
    </xf>
    <xf numFmtId="164" fontId="0" fillId="2" borderId="6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0" fillId="2" borderId="13" xfId="0" applyNumberFormat="1" applyFont="1" applyFill="1" applyBorder="1" applyAlignment="1">
      <alignment horizontal="right"/>
    </xf>
    <xf numFmtId="49" fontId="0" fillId="0" borderId="6" xfId="0" applyNumberFormat="1" applyBorder="1"/>
    <xf numFmtId="0" fontId="0" fillId="0" borderId="6" xfId="0" applyBorder="1" applyAlignment="1">
      <alignment horizontal="center" vertical="center"/>
    </xf>
    <xf numFmtId="16" fontId="0" fillId="3" borderId="6" xfId="0" applyNumberForma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0" fillId="3" borderId="6" xfId="0" applyFill="1" applyBorder="1"/>
    <xf numFmtId="3" fontId="0" fillId="3" borderId="6" xfId="0" applyNumberFormat="1" applyFill="1" applyBorder="1" applyAlignment="1">
      <alignment horizontal="right" vertical="center" wrapText="1"/>
    </xf>
    <xf numFmtId="0" fontId="0" fillId="0" borderId="14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right"/>
    </xf>
    <xf numFmtId="165" fontId="0" fillId="0" borderId="6" xfId="0" applyNumberFormat="1" applyFont="1" applyBorder="1"/>
    <xf numFmtId="49" fontId="0" fillId="3" borderId="6" xfId="0" applyNumberFormat="1" applyFill="1" applyBorder="1"/>
    <xf numFmtId="49" fontId="0" fillId="3" borderId="6" xfId="0" applyNumberFormat="1" applyFont="1" applyFill="1" applyBorder="1"/>
    <xf numFmtId="49" fontId="0" fillId="0" borderId="6" xfId="0" applyNumberFormat="1" applyFill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0" fillId="0" borderId="14" xfId="1" applyNumberFormat="1" applyFont="1" applyBorder="1" applyAlignment="1">
      <alignment horizontal="center"/>
    </xf>
    <xf numFmtId="2" fontId="0" fillId="0" borderId="15" xfId="1" applyNumberFormat="1" applyFon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501"/>
  <sheetViews>
    <sheetView tabSelected="1" zoomScaleNormal="100" workbookViewId="0">
      <pane ySplit="4" topLeftCell="A73" activePane="bottomLeft" state="frozen"/>
      <selection pane="bottomLeft" activeCell="H91" sqref="H91"/>
    </sheetView>
  </sheetViews>
  <sheetFormatPr baseColWidth="10" defaultRowHeight="15"/>
  <cols>
    <col min="1" max="1" width="14.140625" style="16" customWidth="1"/>
    <col min="2" max="2" width="37.140625" style="16" bestFit="1" customWidth="1"/>
    <col min="3" max="3" width="18.5703125" style="18" bestFit="1" customWidth="1"/>
    <col min="4" max="5" width="20.140625" style="17" customWidth="1"/>
    <col min="6" max="6" width="8.42578125" style="16" customWidth="1"/>
    <col min="7" max="7" width="13.7109375" style="37" customWidth="1"/>
    <col min="8" max="8" width="9.7109375" style="18" customWidth="1"/>
    <col min="9" max="9" width="16.28515625" style="17" customWidth="1"/>
    <col min="10" max="10" width="15.140625" style="17" customWidth="1"/>
    <col min="11" max="11" width="11.42578125" style="17" customWidth="1"/>
    <col min="12" max="12" width="21.140625" style="16" customWidth="1"/>
    <col min="13" max="13" width="16" style="16" customWidth="1"/>
    <col min="14" max="14" width="12.42578125" style="16" customWidth="1"/>
    <col min="15" max="16" width="16" style="16" customWidth="1"/>
    <col min="17" max="17" width="11.42578125" style="16" customWidth="1"/>
    <col min="18" max="18" width="15.85546875" style="16" customWidth="1"/>
    <col min="19" max="19" width="14.7109375" style="16" customWidth="1"/>
    <col min="20" max="20" width="11.42578125" style="16" customWidth="1"/>
    <col min="21" max="21" width="16" style="16" customWidth="1"/>
    <col min="22" max="22" width="14.85546875" style="16" customWidth="1"/>
    <col min="23" max="23" width="12" style="16" customWidth="1"/>
    <col min="24" max="24" width="15.140625" style="16" customWidth="1"/>
    <col min="25" max="25" width="14.140625" style="16" customWidth="1"/>
    <col min="26" max="26" width="11.42578125" style="16" customWidth="1"/>
    <col min="27" max="27" width="15.140625" style="16" customWidth="1"/>
    <col min="28" max="28" width="14.140625" style="16" customWidth="1"/>
    <col min="29" max="29" width="11.42578125" style="16" customWidth="1"/>
    <col min="30" max="30" width="15.140625" style="16" customWidth="1"/>
    <col min="31" max="31" width="14.140625" style="16" customWidth="1"/>
    <col min="32" max="32" width="11.42578125" style="16" customWidth="1"/>
    <col min="33" max="33" width="15.140625" style="16" customWidth="1"/>
    <col min="34" max="34" width="14.140625" style="16" customWidth="1"/>
    <col min="35" max="35" width="11.42578125" style="16" customWidth="1"/>
    <col min="36" max="36" width="12.7109375" style="16" bestFit="1" customWidth="1"/>
    <col min="37" max="39" width="11.42578125" style="16" customWidth="1"/>
    <col min="40" max="40" width="14.140625" style="16" bestFit="1" customWidth="1"/>
    <col min="41" max="41" width="13.28515625" style="16" customWidth="1"/>
    <col min="42" max="16384" width="11.42578125" style="16"/>
  </cols>
  <sheetData>
    <row r="1" spans="1:41">
      <c r="A1" s="40"/>
      <c r="F1" s="41"/>
      <c r="G1" s="42"/>
    </row>
    <row r="2" spans="1:41">
      <c r="A2" s="74" t="s">
        <v>699</v>
      </c>
      <c r="B2" s="74" t="s">
        <v>698</v>
      </c>
      <c r="C2" s="74" t="s">
        <v>882</v>
      </c>
      <c r="D2" s="71" t="s">
        <v>700</v>
      </c>
      <c r="E2" s="71" t="s">
        <v>702</v>
      </c>
      <c r="F2" s="82" t="s">
        <v>701</v>
      </c>
      <c r="G2" s="79" t="s">
        <v>732</v>
      </c>
      <c r="H2" s="74" t="s">
        <v>703</v>
      </c>
      <c r="I2" s="71" t="s">
        <v>704</v>
      </c>
      <c r="J2" s="71" t="s">
        <v>734</v>
      </c>
      <c r="K2" s="71" t="s">
        <v>705</v>
      </c>
      <c r="L2" s="74" t="s">
        <v>765</v>
      </c>
      <c r="M2" s="74" t="s">
        <v>766</v>
      </c>
      <c r="N2" s="74" t="s">
        <v>767</v>
      </c>
      <c r="O2" s="71" t="s">
        <v>793</v>
      </c>
      <c r="P2" s="71" t="s">
        <v>794</v>
      </c>
      <c r="Q2" s="74" t="s">
        <v>818</v>
      </c>
      <c r="R2" s="71" t="s">
        <v>819</v>
      </c>
      <c r="S2" s="71" t="s">
        <v>820</v>
      </c>
      <c r="T2" s="71" t="s">
        <v>821</v>
      </c>
      <c r="U2" s="71" t="s">
        <v>846</v>
      </c>
      <c r="V2" s="71" t="s">
        <v>847</v>
      </c>
      <c r="W2" s="71" t="s">
        <v>848</v>
      </c>
      <c r="X2" s="71" t="s">
        <v>884</v>
      </c>
      <c r="Y2" s="71" t="s">
        <v>885</v>
      </c>
      <c r="Z2" s="71" t="s">
        <v>886</v>
      </c>
      <c r="AA2" s="71" t="s">
        <v>903</v>
      </c>
      <c r="AB2" s="71" t="s">
        <v>904</v>
      </c>
      <c r="AC2" s="71" t="s">
        <v>905</v>
      </c>
      <c r="AD2" s="70" t="s">
        <v>929</v>
      </c>
      <c r="AE2" s="70" t="s">
        <v>930</v>
      </c>
      <c r="AF2" s="70" t="s">
        <v>931</v>
      </c>
      <c r="AG2" s="70" t="s">
        <v>953</v>
      </c>
      <c r="AH2" s="70" t="s">
        <v>954</v>
      </c>
      <c r="AI2" s="70" t="s">
        <v>955</v>
      </c>
      <c r="AJ2" s="70" t="s">
        <v>979</v>
      </c>
      <c r="AK2" s="70" t="s">
        <v>980</v>
      </c>
      <c r="AL2" s="70" t="s">
        <v>981</v>
      </c>
      <c r="AN2" s="70" t="s">
        <v>976</v>
      </c>
      <c r="AO2" s="70" t="s">
        <v>977</v>
      </c>
    </row>
    <row r="3" spans="1:41" s="1" customFormat="1">
      <c r="A3" s="75"/>
      <c r="B3" s="75"/>
      <c r="C3" s="75"/>
      <c r="D3" s="72"/>
      <c r="E3" s="72"/>
      <c r="F3" s="83"/>
      <c r="G3" s="80"/>
      <c r="H3" s="75"/>
      <c r="I3" s="72"/>
      <c r="J3" s="72"/>
      <c r="K3" s="72"/>
      <c r="L3" s="75"/>
      <c r="M3" s="75"/>
      <c r="N3" s="75"/>
      <c r="O3" s="72"/>
      <c r="P3" s="72"/>
      <c r="Q3" s="75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0"/>
      <c r="AE3" s="70"/>
      <c r="AF3" s="70"/>
      <c r="AG3" s="70"/>
      <c r="AH3" s="70"/>
      <c r="AI3" s="70"/>
      <c r="AJ3" s="70"/>
      <c r="AK3" s="70"/>
      <c r="AL3" s="70"/>
      <c r="AN3" s="70"/>
      <c r="AO3" s="70"/>
    </row>
    <row r="4" spans="1:41">
      <c r="A4" s="76"/>
      <c r="B4" s="76"/>
      <c r="C4" s="76"/>
      <c r="D4" s="73"/>
      <c r="E4" s="73"/>
      <c r="F4" s="84"/>
      <c r="G4" s="81"/>
      <c r="H4" s="76"/>
      <c r="I4" s="73"/>
      <c r="J4" s="73"/>
      <c r="K4" s="73"/>
      <c r="L4" s="76"/>
      <c r="M4" s="76"/>
      <c r="N4" s="76"/>
      <c r="O4" s="73"/>
      <c r="P4" s="73"/>
      <c r="Q4" s="76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0"/>
      <c r="AE4" s="70"/>
      <c r="AF4" s="70"/>
      <c r="AG4" s="70"/>
      <c r="AH4" s="70"/>
      <c r="AI4" s="70"/>
      <c r="AJ4" s="70"/>
      <c r="AK4" s="70"/>
      <c r="AL4" s="70"/>
      <c r="AN4" s="70"/>
      <c r="AO4" s="70"/>
    </row>
    <row r="5" spans="1:41">
      <c r="A5" s="43" t="s">
        <v>0</v>
      </c>
      <c r="B5" s="43" t="s">
        <v>1</v>
      </c>
      <c r="C5" s="57"/>
      <c r="D5" s="23">
        <v>3582887</v>
      </c>
      <c r="E5" s="23">
        <v>3498371</v>
      </c>
      <c r="F5" s="44">
        <v>2.4158672707954647</v>
      </c>
      <c r="G5" s="25"/>
      <c r="H5" s="19"/>
      <c r="I5" s="20">
        <v>228694</v>
      </c>
      <c r="J5" s="20">
        <v>119981</v>
      </c>
      <c r="K5" s="20"/>
      <c r="L5" s="20">
        <v>1133399</v>
      </c>
      <c r="M5" s="20">
        <v>645638</v>
      </c>
      <c r="N5" s="21"/>
      <c r="O5" s="23">
        <v>837358</v>
      </c>
      <c r="P5" s="23">
        <v>416556</v>
      </c>
      <c r="Q5" s="23"/>
      <c r="R5" s="23">
        <v>362452</v>
      </c>
      <c r="S5" s="23">
        <v>189104</v>
      </c>
      <c r="T5" s="23"/>
      <c r="U5" s="23">
        <v>475352</v>
      </c>
      <c r="V5" s="23">
        <v>248327</v>
      </c>
      <c r="W5" s="23"/>
      <c r="X5" s="23">
        <v>261213</v>
      </c>
      <c r="Y5" s="23">
        <v>126081</v>
      </c>
      <c r="Z5" s="23"/>
      <c r="AA5" s="23">
        <v>243802</v>
      </c>
      <c r="AB5" s="23">
        <v>133284</v>
      </c>
      <c r="AC5" s="23"/>
      <c r="AD5" s="23">
        <v>589932</v>
      </c>
      <c r="AE5" s="23">
        <v>246801</v>
      </c>
      <c r="AF5" s="23"/>
      <c r="AG5" s="23">
        <v>883133</v>
      </c>
      <c r="AH5" s="23">
        <v>361746</v>
      </c>
      <c r="AI5" s="21"/>
      <c r="AJ5" s="20">
        <v>379414</v>
      </c>
      <c r="AK5" s="20"/>
      <c r="AL5" s="20"/>
      <c r="AN5" s="20">
        <f>SUM(I5+L5+O5+R5+U5+X5+AA5+AD5+AG5)</f>
        <v>5015335</v>
      </c>
      <c r="AO5" s="64">
        <f>(AN5*100/D5)</f>
        <v>139.98027289166529</v>
      </c>
    </row>
    <row r="6" spans="1:41">
      <c r="A6" s="43" t="s">
        <v>2</v>
      </c>
      <c r="B6" s="43" t="s">
        <v>3</v>
      </c>
      <c r="C6" s="59" t="s">
        <v>989</v>
      </c>
      <c r="D6" s="23">
        <v>538506</v>
      </c>
      <c r="E6" s="23">
        <v>614340</v>
      </c>
      <c r="F6" s="44">
        <v>-12.343978904189862</v>
      </c>
      <c r="G6" s="25"/>
      <c r="H6" s="19" t="s">
        <v>707</v>
      </c>
      <c r="I6" s="20">
        <v>4275</v>
      </c>
      <c r="J6" s="20">
        <v>2745</v>
      </c>
      <c r="K6" s="20"/>
      <c r="L6" s="20"/>
      <c r="M6" s="20"/>
      <c r="N6" s="21"/>
      <c r="O6" s="23">
        <v>251075</v>
      </c>
      <c r="P6" s="23">
        <v>123813</v>
      </c>
      <c r="Q6" s="23"/>
      <c r="R6" s="23">
        <v>11200</v>
      </c>
      <c r="S6" s="23">
        <v>6470</v>
      </c>
      <c r="T6" s="23"/>
      <c r="U6" s="23">
        <v>64470</v>
      </c>
      <c r="V6" s="23">
        <v>39394</v>
      </c>
      <c r="W6" s="23"/>
      <c r="X6" s="23">
        <v>71630</v>
      </c>
      <c r="Y6" s="23">
        <v>45182</v>
      </c>
      <c r="Z6" s="23"/>
      <c r="AA6" s="23"/>
      <c r="AB6" s="23"/>
      <c r="AC6" s="23"/>
      <c r="AD6" s="23"/>
      <c r="AE6" s="23"/>
      <c r="AF6" s="23"/>
      <c r="AG6" s="23">
        <v>296700</v>
      </c>
      <c r="AH6" s="23">
        <v>154038</v>
      </c>
      <c r="AI6" s="21"/>
      <c r="AJ6" s="20"/>
      <c r="AK6" s="20"/>
      <c r="AL6" s="20"/>
      <c r="AN6" s="20">
        <f t="shared" ref="AN6:AN69" si="0">SUM(I6+L6+O6+R6+U6+X6+AA6+AD6+AG6)</f>
        <v>699350</v>
      </c>
      <c r="AO6" s="64">
        <f t="shared" ref="AO6:AO69" si="1">(AN6*100/D6)</f>
        <v>129.8685622815716</v>
      </c>
    </row>
    <row r="7" spans="1:41">
      <c r="A7" s="43" t="s">
        <v>4</v>
      </c>
      <c r="B7" s="43" t="s">
        <v>5</v>
      </c>
      <c r="C7" s="59" t="s">
        <v>1008</v>
      </c>
      <c r="D7" s="23">
        <v>3553272</v>
      </c>
      <c r="E7" s="23">
        <v>4247394</v>
      </c>
      <c r="F7" s="44">
        <v>-16.342303068658097</v>
      </c>
      <c r="G7" s="45">
        <f>10000</f>
        <v>10000</v>
      </c>
      <c r="H7" s="19" t="s">
        <v>707</v>
      </c>
      <c r="I7" s="20">
        <v>136256</v>
      </c>
      <c r="J7" s="20">
        <v>79311</v>
      </c>
      <c r="K7" s="20"/>
      <c r="L7" s="20">
        <v>262127</v>
      </c>
      <c r="M7" s="20">
        <v>148657</v>
      </c>
      <c r="N7" s="21"/>
      <c r="O7" s="23">
        <v>78280</v>
      </c>
      <c r="P7" s="23">
        <v>46194</v>
      </c>
      <c r="Q7" s="23"/>
      <c r="R7" s="23">
        <v>220180</v>
      </c>
      <c r="S7" s="23">
        <v>132309</v>
      </c>
      <c r="T7" s="23"/>
      <c r="U7" s="23">
        <v>39650</v>
      </c>
      <c r="V7" s="23">
        <v>30069</v>
      </c>
      <c r="W7" s="23"/>
      <c r="X7" s="23">
        <v>253410</v>
      </c>
      <c r="Y7" s="23">
        <v>153855</v>
      </c>
      <c r="Z7" s="23"/>
      <c r="AA7" s="23">
        <v>106170</v>
      </c>
      <c r="AB7" s="23">
        <v>67976</v>
      </c>
      <c r="AC7" s="23"/>
      <c r="AD7" s="23"/>
      <c r="AE7" s="23"/>
      <c r="AF7" s="23"/>
      <c r="AG7" s="23">
        <v>73480</v>
      </c>
      <c r="AH7" s="23">
        <v>58751</v>
      </c>
      <c r="AI7" s="21"/>
      <c r="AJ7" s="20"/>
      <c r="AK7" s="20"/>
      <c r="AL7" s="20"/>
      <c r="AN7" s="20">
        <f t="shared" si="0"/>
        <v>1169553</v>
      </c>
      <c r="AO7" s="64">
        <f t="shared" si="1"/>
        <v>32.914817666646407</v>
      </c>
    </row>
    <row r="8" spans="1:41">
      <c r="A8" s="43" t="s">
        <v>6</v>
      </c>
      <c r="B8" s="43" t="s">
        <v>7</v>
      </c>
      <c r="C8" s="57"/>
      <c r="D8" s="23">
        <v>801125</v>
      </c>
      <c r="E8" s="23">
        <v>684799</v>
      </c>
      <c r="F8" s="44">
        <v>16.986882282246324</v>
      </c>
      <c r="G8" s="25"/>
      <c r="H8" s="19" t="s">
        <v>707</v>
      </c>
      <c r="I8" s="20"/>
      <c r="J8" s="20"/>
      <c r="K8" s="20"/>
      <c r="L8" s="20"/>
      <c r="M8" s="20"/>
      <c r="N8" s="21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1"/>
      <c r="AJ8" s="20"/>
      <c r="AK8" s="20"/>
      <c r="AL8" s="20"/>
      <c r="AN8" s="20">
        <f t="shared" si="0"/>
        <v>0</v>
      </c>
      <c r="AO8" s="64">
        <f t="shared" si="1"/>
        <v>0</v>
      </c>
    </row>
    <row r="9" spans="1:41">
      <c r="A9" s="43" t="s">
        <v>8</v>
      </c>
      <c r="B9" s="43" t="s">
        <v>9</v>
      </c>
      <c r="C9" s="57"/>
      <c r="D9" s="23">
        <v>112074</v>
      </c>
      <c r="E9" s="23">
        <v>80478</v>
      </c>
      <c r="F9" s="44">
        <v>39.260418996495936</v>
      </c>
      <c r="G9" s="25"/>
      <c r="H9" s="19" t="s">
        <v>707</v>
      </c>
      <c r="I9" s="20"/>
      <c r="J9" s="20"/>
      <c r="K9" s="20"/>
      <c r="L9" s="20">
        <v>12797</v>
      </c>
      <c r="M9" s="20">
        <v>4813</v>
      </c>
      <c r="N9" s="21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>
        <v>19665</v>
      </c>
      <c r="AE9" s="23">
        <v>11681</v>
      </c>
      <c r="AF9" s="23"/>
      <c r="AG9" s="23"/>
      <c r="AH9" s="23"/>
      <c r="AI9" s="21"/>
      <c r="AJ9" s="20"/>
      <c r="AK9" s="20"/>
      <c r="AL9" s="20"/>
      <c r="AN9" s="20">
        <f t="shared" si="0"/>
        <v>32462</v>
      </c>
      <c r="AO9" s="64">
        <f t="shared" si="1"/>
        <v>28.964791120152757</v>
      </c>
    </row>
    <row r="10" spans="1:41">
      <c r="A10" s="43" t="s">
        <v>10</v>
      </c>
      <c r="B10" s="43" t="s">
        <v>11</v>
      </c>
      <c r="C10" s="57"/>
      <c r="D10" s="23">
        <v>150760</v>
      </c>
      <c r="E10" s="23">
        <v>2214748</v>
      </c>
      <c r="F10" s="44">
        <v>-93.192905016733292</v>
      </c>
      <c r="G10" s="25"/>
      <c r="H10" s="19"/>
      <c r="I10" s="20"/>
      <c r="J10" s="20"/>
      <c r="K10" s="20"/>
      <c r="L10" s="20"/>
      <c r="M10" s="20"/>
      <c r="N10" s="21"/>
      <c r="O10" s="23"/>
      <c r="P10" s="23"/>
      <c r="Q10" s="23"/>
      <c r="R10" s="23">
        <v>19200</v>
      </c>
      <c r="S10" s="23">
        <v>9848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1"/>
      <c r="AJ10" s="20"/>
      <c r="AK10" s="20"/>
      <c r="AL10" s="20"/>
      <c r="AN10" s="20">
        <f t="shared" si="0"/>
        <v>19200</v>
      </c>
      <c r="AO10" s="64">
        <f t="shared" si="1"/>
        <v>12.735473600424516</v>
      </c>
    </row>
    <row r="11" spans="1:41">
      <c r="A11" s="43" t="s">
        <v>12</v>
      </c>
      <c r="B11" s="43" t="s">
        <v>13</v>
      </c>
      <c r="C11" s="59" t="s">
        <v>990</v>
      </c>
      <c r="D11" s="23">
        <v>778243</v>
      </c>
      <c r="E11" s="23">
        <v>357228</v>
      </c>
      <c r="F11" s="44">
        <v>117.85610310501977</v>
      </c>
      <c r="G11" s="25"/>
      <c r="H11" s="19" t="s">
        <v>707</v>
      </c>
      <c r="I11" s="20">
        <v>409480</v>
      </c>
      <c r="J11" s="20">
        <v>191851</v>
      </c>
      <c r="K11" s="20"/>
      <c r="L11" s="20">
        <v>377868</v>
      </c>
      <c r="M11" s="20">
        <v>186340</v>
      </c>
      <c r="N11" s="21"/>
      <c r="O11" s="23">
        <v>133732</v>
      </c>
      <c r="P11" s="23">
        <v>65507</v>
      </c>
      <c r="Q11" s="23"/>
      <c r="R11" s="23">
        <v>4480</v>
      </c>
      <c r="S11" s="23">
        <v>2365</v>
      </c>
      <c r="T11" s="23"/>
      <c r="U11" s="23">
        <v>90640</v>
      </c>
      <c r="V11" s="23">
        <v>38110</v>
      </c>
      <c r="W11" s="23"/>
      <c r="X11" s="23">
        <v>245680</v>
      </c>
      <c r="Y11" s="23">
        <v>111890</v>
      </c>
      <c r="Z11" s="23"/>
      <c r="AA11" s="23">
        <v>106196</v>
      </c>
      <c r="AB11" s="23">
        <v>51005</v>
      </c>
      <c r="AC11" s="23"/>
      <c r="AD11" s="23">
        <v>16124</v>
      </c>
      <c r="AE11" s="23">
        <v>9473</v>
      </c>
      <c r="AF11" s="23"/>
      <c r="AG11" s="23">
        <v>41056</v>
      </c>
      <c r="AH11" s="23">
        <v>17790</v>
      </c>
      <c r="AI11" s="21"/>
      <c r="AJ11" s="20"/>
      <c r="AK11" s="20"/>
      <c r="AL11" s="20"/>
      <c r="AN11" s="20">
        <f t="shared" si="0"/>
        <v>1425256</v>
      </c>
      <c r="AO11" s="64">
        <f t="shared" si="1"/>
        <v>183.13765751828157</v>
      </c>
    </row>
    <row r="12" spans="1:41">
      <c r="A12" s="43" t="s">
        <v>14</v>
      </c>
      <c r="B12" s="43" t="s">
        <v>15</v>
      </c>
      <c r="C12" s="59" t="s">
        <v>991</v>
      </c>
      <c r="D12" s="23">
        <v>3857926</v>
      </c>
      <c r="E12" s="23">
        <v>2549807</v>
      </c>
      <c r="F12" s="44">
        <v>51.302667221479901</v>
      </c>
      <c r="G12" s="25"/>
      <c r="H12" s="19"/>
      <c r="I12" s="20"/>
      <c r="J12" s="20"/>
      <c r="K12" s="20"/>
      <c r="L12" s="20">
        <v>60000</v>
      </c>
      <c r="M12" s="20">
        <v>28075</v>
      </c>
      <c r="N12" s="21"/>
      <c r="O12" s="23">
        <v>349875</v>
      </c>
      <c r="P12" s="23">
        <v>166090</v>
      </c>
      <c r="Q12" s="23"/>
      <c r="R12" s="23"/>
      <c r="S12" s="23"/>
      <c r="T12" s="23"/>
      <c r="U12" s="23">
        <v>341566</v>
      </c>
      <c r="V12" s="23">
        <v>161225</v>
      </c>
      <c r="W12" s="23"/>
      <c r="X12" s="23">
        <v>239063</v>
      </c>
      <c r="Y12" s="23">
        <v>102526</v>
      </c>
      <c r="Z12" s="23"/>
      <c r="AA12" s="23">
        <v>226726</v>
      </c>
      <c r="AB12" s="23">
        <v>106331</v>
      </c>
      <c r="AC12" s="23"/>
      <c r="AD12" s="23">
        <v>49950</v>
      </c>
      <c r="AE12" s="23">
        <v>25000</v>
      </c>
      <c r="AF12" s="23"/>
      <c r="AG12" s="23">
        <v>51158</v>
      </c>
      <c r="AH12" s="23">
        <v>23544</v>
      </c>
      <c r="AI12" s="21"/>
      <c r="AJ12" s="20"/>
      <c r="AK12" s="20"/>
      <c r="AL12" s="20"/>
      <c r="AN12" s="20">
        <f t="shared" si="0"/>
        <v>1318338</v>
      </c>
      <c r="AO12" s="64">
        <f t="shared" si="1"/>
        <v>34.172195112088723</v>
      </c>
    </row>
    <row r="13" spans="1:41">
      <c r="A13" s="43" t="s">
        <v>16</v>
      </c>
      <c r="B13" s="43" t="s">
        <v>17</v>
      </c>
      <c r="C13" s="59" t="s">
        <v>992</v>
      </c>
      <c r="D13" s="23">
        <v>2244589</v>
      </c>
      <c r="E13" s="23">
        <v>710963</v>
      </c>
      <c r="F13" s="44">
        <v>215.71108482438609</v>
      </c>
      <c r="G13" s="25"/>
      <c r="H13" s="19" t="s">
        <v>706</v>
      </c>
      <c r="I13" s="20">
        <v>45180</v>
      </c>
      <c r="J13" s="20">
        <v>24732</v>
      </c>
      <c r="K13" s="20"/>
      <c r="L13" s="20">
        <v>1015471</v>
      </c>
      <c r="M13" s="20">
        <v>511788</v>
      </c>
      <c r="N13" s="21"/>
      <c r="O13" s="23"/>
      <c r="P13" s="23"/>
      <c r="Q13" s="23"/>
      <c r="R13" s="23">
        <v>13500</v>
      </c>
      <c r="S13" s="23">
        <v>7183</v>
      </c>
      <c r="T13" s="23"/>
      <c r="U13" s="23"/>
      <c r="V13" s="23"/>
      <c r="W13" s="23"/>
      <c r="X13" s="23">
        <v>246338</v>
      </c>
      <c r="Y13" s="23">
        <v>145178</v>
      </c>
      <c r="Z13" s="23"/>
      <c r="AA13" s="23"/>
      <c r="AB13" s="23"/>
      <c r="AC13" s="23"/>
      <c r="AD13" s="23">
        <v>443100</v>
      </c>
      <c r="AE13" s="23">
        <v>217478</v>
      </c>
      <c r="AF13" s="23"/>
      <c r="AG13" s="23"/>
      <c r="AH13" s="23"/>
      <c r="AI13" s="21"/>
      <c r="AJ13" s="20"/>
      <c r="AK13" s="20"/>
      <c r="AL13" s="20"/>
      <c r="AN13" s="20">
        <f t="shared" si="0"/>
        <v>1763589</v>
      </c>
      <c r="AO13" s="64">
        <f t="shared" si="1"/>
        <v>78.570687105746302</v>
      </c>
    </row>
    <row r="14" spans="1:41">
      <c r="A14" s="43" t="s">
        <v>18</v>
      </c>
      <c r="B14" s="43" t="s">
        <v>19</v>
      </c>
      <c r="C14" s="59" t="s">
        <v>993</v>
      </c>
      <c r="D14" s="23">
        <v>6259369</v>
      </c>
      <c r="E14" s="23">
        <v>12678235</v>
      </c>
      <c r="F14" s="44">
        <v>-50.629018944671714</v>
      </c>
      <c r="G14" s="25"/>
      <c r="H14" s="19" t="s">
        <v>706</v>
      </c>
      <c r="I14" s="20">
        <v>403664</v>
      </c>
      <c r="J14" s="20">
        <v>182082</v>
      </c>
      <c r="K14" s="20"/>
      <c r="L14" s="20">
        <v>61500</v>
      </c>
      <c r="M14" s="20">
        <v>33084</v>
      </c>
      <c r="N14" s="21"/>
      <c r="O14" s="23">
        <v>1137421</v>
      </c>
      <c r="P14" s="23">
        <v>545625</v>
      </c>
      <c r="Q14" s="23"/>
      <c r="R14" s="23">
        <v>731006</v>
      </c>
      <c r="S14" s="23">
        <v>343025</v>
      </c>
      <c r="T14" s="23"/>
      <c r="U14" s="23">
        <v>120000</v>
      </c>
      <c r="V14" s="23">
        <v>55847</v>
      </c>
      <c r="W14" s="23"/>
      <c r="X14" s="23">
        <v>19500</v>
      </c>
      <c r="Y14" s="23">
        <v>9013</v>
      </c>
      <c r="Z14" s="23"/>
      <c r="AA14" s="23">
        <v>296925</v>
      </c>
      <c r="AB14" s="23">
        <v>133401</v>
      </c>
      <c r="AC14" s="23"/>
      <c r="AD14" s="23"/>
      <c r="AE14" s="23"/>
      <c r="AF14" s="23"/>
      <c r="AG14" s="23"/>
      <c r="AH14" s="23"/>
      <c r="AI14" s="21"/>
      <c r="AJ14" s="20"/>
      <c r="AK14" s="20"/>
      <c r="AL14" s="20"/>
      <c r="AN14" s="20">
        <f t="shared" si="0"/>
        <v>2770016</v>
      </c>
      <c r="AO14" s="64">
        <f t="shared" si="1"/>
        <v>44.253917607349877</v>
      </c>
    </row>
    <row r="15" spans="1:41">
      <c r="A15" s="43" t="s">
        <v>20</v>
      </c>
      <c r="B15" s="43" t="s">
        <v>21</v>
      </c>
      <c r="C15" s="57"/>
      <c r="D15" s="23">
        <v>792287</v>
      </c>
      <c r="E15" s="23">
        <v>1644780</v>
      </c>
      <c r="F15" s="44">
        <v>-51.830214375174798</v>
      </c>
      <c r="G15" s="25"/>
      <c r="H15" s="19" t="s">
        <v>707</v>
      </c>
      <c r="I15" s="20"/>
      <c r="J15" s="20"/>
      <c r="K15" s="20"/>
      <c r="L15" s="20"/>
      <c r="M15" s="20"/>
      <c r="N15" s="21"/>
      <c r="O15" s="23">
        <v>701709</v>
      </c>
      <c r="P15" s="23">
        <v>376440</v>
      </c>
      <c r="Q15" s="23"/>
      <c r="R15" s="23"/>
      <c r="S15" s="23"/>
      <c r="T15" s="23"/>
      <c r="U15" s="23">
        <v>126080</v>
      </c>
      <c r="V15" s="23">
        <v>63190</v>
      </c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>
        <v>3060</v>
      </c>
      <c r="AH15" s="23">
        <v>702</v>
      </c>
      <c r="AI15" s="21"/>
      <c r="AJ15" s="20"/>
      <c r="AK15" s="20"/>
      <c r="AL15" s="20"/>
      <c r="AN15" s="20">
        <f t="shared" si="0"/>
        <v>830849</v>
      </c>
      <c r="AO15" s="64">
        <f t="shared" si="1"/>
        <v>104.86717565730601</v>
      </c>
    </row>
    <row r="16" spans="1:41">
      <c r="A16" s="43" t="s">
        <v>22</v>
      </c>
      <c r="B16" s="43" t="s">
        <v>23</v>
      </c>
      <c r="C16" s="59" t="s">
        <v>994</v>
      </c>
      <c r="D16" s="23">
        <v>2644214</v>
      </c>
      <c r="E16" s="23">
        <v>2826841</v>
      </c>
      <c r="F16" s="44">
        <v>-6.4604624030852822</v>
      </c>
      <c r="G16" s="25"/>
      <c r="H16" s="19" t="s">
        <v>707</v>
      </c>
      <c r="I16" s="20">
        <v>357091</v>
      </c>
      <c r="J16" s="20">
        <v>198594</v>
      </c>
      <c r="K16" s="20"/>
      <c r="L16" s="20">
        <v>297500</v>
      </c>
      <c r="M16" s="20">
        <v>161867</v>
      </c>
      <c r="N16" s="21"/>
      <c r="O16" s="23">
        <v>50788</v>
      </c>
      <c r="P16" s="23">
        <v>31196</v>
      </c>
      <c r="Q16" s="23"/>
      <c r="R16" s="23">
        <v>285413</v>
      </c>
      <c r="S16" s="23">
        <v>162252</v>
      </c>
      <c r="T16" s="23"/>
      <c r="U16" s="23"/>
      <c r="V16" s="23"/>
      <c r="W16" s="23"/>
      <c r="X16" s="23">
        <v>441150</v>
      </c>
      <c r="Y16" s="23">
        <v>264799</v>
      </c>
      <c r="Z16" s="23"/>
      <c r="AA16" s="23">
        <v>371570</v>
      </c>
      <c r="AB16" s="23">
        <v>211782</v>
      </c>
      <c r="AC16" s="23"/>
      <c r="AD16" s="23">
        <v>51000</v>
      </c>
      <c r="AE16" s="23">
        <v>31339</v>
      </c>
      <c r="AF16" s="23"/>
      <c r="AG16" s="23">
        <v>346800</v>
      </c>
      <c r="AH16" s="23">
        <v>126974</v>
      </c>
      <c r="AI16" s="21"/>
      <c r="AJ16" s="20"/>
      <c r="AK16" s="20"/>
      <c r="AL16" s="20"/>
      <c r="AN16" s="20">
        <f t="shared" si="0"/>
        <v>2201312</v>
      </c>
      <c r="AO16" s="64">
        <f t="shared" si="1"/>
        <v>83.250145411831269</v>
      </c>
    </row>
    <row r="17" spans="1:41">
      <c r="A17" s="43" t="s">
        <v>24</v>
      </c>
      <c r="B17" s="43" t="s">
        <v>25</v>
      </c>
      <c r="C17" s="59" t="s">
        <v>995</v>
      </c>
      <c r="D17" s="23">
        <v>1801661</v>
      </c>
      <c r="E17" s="23">
        <v>2824645</v>
      </c>
      <c r="F17" s="44">
        <v>-36.216374093027618</v>
      </c>
      <c r="G17" s="25"/>
      <c r="H17" s="19" t="s">
        <v>707</v>
      </c>
      <c r="I17" s="20"/>
      <c r="J17" s="20"/>
      <c r="K17" s="20"/>
      <c r="L17" s="20"/>
      <c r="M17" s="20"/>
      <c r="N17" s="21"/>
      <c r="O17" s="23"/>
      <c r="P17" s="23"/>
      <c r="Q17" s="23"/>
      <c r="R17" s="23"/>
      <c r="S17" s="23"/>
      <c r="T17" s="23"/>
      <c r="U17" s="23"/>
      <c r="V17" s="23"/>
      <c r="W17" s="23"/>
      <c r="X17" s="23">
        <v>181500</v>
      </c>
      <c r="Y17" s="23">
        <v>103170</v>
      </c>
      <c r="Z17" s="23"/>
      <c r="AA17" s="23"/>
      <c r="AB17" s="23"/>
      <c r="AC17" s="23"/>
      <c r="AD17" s="23"/>
      <c r="AE17" s="23"/>
      <c r="AF17" s="23"/>
      <c r="AG17" s="23">
        <v>488575</v>
      </c>
      <c r="AH17" s="23">
        <v>281242</v>
      </c>
      <c r="AI17" s="21"/>
      <c r="AJ17" s="20"/>
      <c r="AK17" s="20"/>
      <c r="AL17" s="20"/>
      <c r="AN17" s="20">
        <f t="shared" si="0"/>
        <v>670075</v>
      </c>
      <c r="AO17" s="64">
        <f t="shared" si="1"/>
        <v>37.192068874222173</v>
      </c>
    </row>
    <row r="18" spans="1:41">
      <c r="A18" s="43" t="s">
        <v>26</v>
      </c>
      <c r="B18" s="43" t="s">
        <v>27</v>
      </c>
      <c r="C18" s="59" t="s">
        <v>996</v>
      </c>
      <c r="D18" s="23">
        <v>714302</v>
      </c>
      <c r="E18" s="23">
        <v>440280</v>
      </c>
      <c r="F18" s="44">
        <v>62.238121195602801</v>
      </c>
      <c r="G18" s="45">
        <f>30000+10000</f>
        <v>40000</v>
      </c>
      <c r="H18" s="19" t="s">
        <v>706</v>
      </c>
      <c r="I18" s="20">
        <v>78800</v>
      </c>
      <c r="J18" s="20">
        <v>43374</v>
      </c>
      <c r="K18" s="20"/>
      <c r="L18" s="20">
        <v>133600</v>
      </c>
      <c r="M18" s="20">
        <v>78602</v>
      </c>
      <c r="N18" s="22">
        <v>10000</v>
      </c>
      <c r="O18" s="23">
        <v>11200</v>
      </c>
      <c r="P18" s="23">
        <v>7910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>
        <v>109200</v>
      </c>
      <c r="AH18" s="23">
        <v>53565</v>
      </c>
      <c r="AI18" s="21"/>
      <c r="AJ18" s="20"/>
      <c r="AK18" s="20"/>
      <c r="AL18" s="20"/>
      <c r="AN18" s="20">
        <f t="shared" si="0"/>
        <v>332800</v>
      </c>
      <c r="AO18" s="64">
        <f t="shared" si="1"/>
        <v>46.590937726619835</v>
      </c>
    </row>
    <row r="19" spans="1:41">
      <c r="A19" s="43" t="s">
        <v>28</v>
      </c>
      <c r="B19" s="43" t="s">
        <v>29</v>
      </c>
      <c r="C19" s="57"/>
      <c r="D19" s="23">
        <v>10944</v>
      </c>
      <c r="E19" s="23">
        <v>94820</v>
      </c>
      <c r="F19" s="44">
        <v>-88.458131195950216</v>
      </c>
      <c r="G19" s="25"/>
      <c r="H19" s="19"/>
      <c r="I19" s="20"/>
      <c r="J19" s="20"/>
      <c r="K19" s="20"/>
      <c r="L19" s="20"/>
      <c r="M19" s="20"/>
      <c r="N19" s="20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1"/>
      <c r="AJ19" s="20"/>
      <c r="AK19" s="20"/>
      <c r="AL19" s="20"/>
      <c r="AN19" s="20">
        <f t="shared" si="0"/>
        <v>0</v>
      </c>
      <c r="AO19" s="64">
        <f t="shared" si="1"/>
        <v>0</v>
      </c>
    </row>
    <row r="20" spans="1:41">
      <c r="A20" s="43" t="s">
        <v>30</v>
      </c>
      <c r="B20" s="43" t="s">
        <v>31</v>
      </c>
      <c r="C20" s="59" t="s">
        <v>989</v>
      </c>
      <c r="D20" s="23">
        <v>441696</v>
      </c>
      <c r="E20" s="23">
        <v>828701</v>
      </c>
      <c r="F20" s="44">
        <v>-46.700197055391513</v>
      </c>
      <c r="G20" s="25"/>
      <c r="H20" s="19"/>
      <c r="I20" s="20"/>
      <c r="J20" s="20"/>
      <c r="K20" s="20"/>
      <c r="L20" s="20"/>
      <c r="M20" s="20"/>
      <c r="N20" s="20"/>
      <c r="O20" s="23"/>
      <c r="P20" s="23"/>
      <c r="Q20" s="23"/>
      <c r="R20" s="23"/>
      <c r="S20" s="23"/>
      <c r="T20" s="23"/>
      <c r="U20" s="23"/>
      <c r="V20" s="23"/>
      <c r="W20" s="23"/>
      <c r="X20" s="23">
        <v>181158</v>
      </c>
      <c r="Y20" s="23">
        <v>95297</v>
      </c>
      <c r="Z20" s="23"/>
      <c r="AA20" s="23"/>
      <c r="AB20" s="23"/>
      <c r="AC20" s="23"/>
      <c r="AD20" s="23"/>
      <c r="AE20" s="23"/>
      <c r="AF20" s="23"/>
      <c r="AG20" s="23">
        <v>35913</v>
      </c>
      <c r="AH20" s="23">
        <v>16741</v>
      </c>
      <c r="AI20" s="21"/>
      <c r="AJ20" s="20"/>
      <c r="AK20" s="20"/>
      <c r="AL20" s="20"/>
      <c r="AN20" s="20">
        <f t="shared" si="0"/>
        <v>217071</v>
      </c>
      <c r="AO20" s="64">
        <f t="shared" si="1"/>
        <v>49.144886981091069</v>
      </c>
    </row>
    <row r="21" spans="1:41">
      <c r="A21" s="43" t="s">
        <v>32</v>
      </c>
      <c r="B21" s="43" t="s">
        <v>33</v>
      </c>
      <c r="C21" s="59" t="s">
        <v>997</v>
      </c>
      <c r="D21" s="23">
        <v>5880912</v>
      </c>
      <c r="E21" s="23">
        <v>1902990</v>
      </c>
      <c r="F21" s="44">
        <v>209.03536014377374</v>
      </c>
      <c r="G21" s="45">
        <f>50000</f>
        <v>50000</v>
      </c>
      <c r="H21" s="19" t="s">
        <v>706</v>
      </c>
      <c r="I21" s="20"/>
      <c r="J21" s="20"/>
      <c r="K21" s="20"/>
      <c r="L21" s="20">
        <v>305139</v>
      </c>
      <c r="M21" s="20">
        <v>144223</v>
      </c>
      <c r="N21" s="20"/>
      <c r="O21" s="23"/>
      <c r="P21" s="23"/>
      <c r="Q21" s="23"/>
      <c r="R21" s="23">
        <v>322313</v>
      </c>
      <c r="S21" s="23">
        <v>152373</v>
      </c>
      <c r="T21" s="23"/>
      <c r="U21" s="23"/>
      <c r="V21" s="23"/>
      <c r="W21" s="23"/>
      <c r="X21" s="23"/>
      <c r="Y21" s="23"/>
      <c r="Z21" s="23"/>
      <c r="AA21" s="23">
        <v>387000</v>
      </c>
      <c r="AB21" s="23">
        <v>204554</v>
      </c>
      <c r="AC21" s="23"/>
      <c r="AD21" s="23"/>
      <c r="AE21" s="23"/>
      <c r="AF21" s="23"/>
      <c r="AG21" s="23">
        <v>1429096</v>
      </c>
      <c r="AH21" s="23">
        <v>582871</v>
      </c>
      <c r="AI21" s="21"/>
      <c r="AJ21" s="20"/>
      <c r="AK21" s="20"/>
      <c r="AL21" s="20"/>
      <c r="AN21" s="20">
        <f t="shared" si="0"/>
        <v>2443548</v>
      </c>
      <c r="AO21" s="64">
        <f t="shared" si="1"/>
        <v>41.550494209061455</v>
      </c>
    </row>
    <row r="22" spans="1:41">
      <c r="A22" s="43" t="s">
        <v>34</v>
      </c>
      <c r="B22" s="43" t="s">
        <v>35</v>
      </c>
      <c r="C22" s="59" t="s">
        <v>998</v>
      </c>
      <c r="D22" s="23">
        <v>15364062</v>
      </c>
      <c r="E22" s="23">
        <v>23953016</v>
      </c>
      <c r="F22" s="44">
        <v>-35.857505376358453</v>
      </c>
      <c r="G22" s="25"/>
      <c r="H22" s="19"/>
      <c r="I22" s="20">
        <v>772494</v>
      </c>
      <c r="J22" s="20">
        <v>285163</v>
      </c>
      <c r="K22" s="20"/>
      <c r="L22" s="20">
        <v>2922632</v>
      </c>
      <c r="M22" s="20">
        <v>1010885</v>
      </c>
      <c r="N22" s="20"/>
      <c r="O22" s="23">
        <v>168493</v>
      </c>
      <c r="P22" s="23">
        <v>62324</v>
      </c>
      <c r="Q22" s="23"/>
      <c r="R22" s="23">
        <v>1315668</v>
      </c>
      <c r="S22" s="23">
        <v>512411</v>
      </c>
      <c r="T22" s="23"/>
      <c r="U22" s="23">
        <v>232066</v>
      </c>
      <c r="V22" s="23">
        <v>110728</v>
      </c>
      <c r="W22" s="23"/>
      <c r="X22" s="23">
        <v>631093</v>
      </c>
      <c r="Y22" s="23">
        <v>245969</v>
      </c>
      <c r="Z22" s="23"/>
      <c r="AA22" s="23">
        <v>939171</v>
      </c>
      <c r="AB22" s="23">
        <v>347410</v>
      </c>
      <c r="AC22" s="23"/>
      <c r="AD22" s="23">
        <v>103200</v>
      </c>
      <c r="AE22" s="23">
        <v>34461</v>
      </c>
      <c r="AF22" s="23"/>
      <c r="AG22" s="23">
        <v>485829</v>
      </c>
      <c r="AH22" s="23">
        <v>190340</v>
      </c>
      <c r="AI22" s="21"/>
      <c r="AJ22" s="20"/>
      <c r="AK22" s="20"/>
      <c r="AL22" s="20"/>
      <c r="AN22" s="20">
        <f t="shared" si="0"/>
        <v>7570646</v>
      </c>
      <c r="AO22" s="64">
        <f t="shared" si="1"/>
        <v>49.275028960440281</v>
      </c>
    </row>
    <row r="23" spans="1:41">
      <c r="A23" s="43" t="s">
        <v>36</v>
      </c>
      <c r="B23" s="43" t="s">
        <v>37</v>
      </c>
      <c r="C23" s="57"/>
      <c r="D23" s="23">
        <v>8250</v>
      </c>
      <c r="E23" s="23"/>
      <c r="F23" s="24"/>
      <c r="G23" s="25"/>
      <c r="H23" s="19" t="s">
        <v>735</v>
      </c>
      <c r="I23" s="20">
        <v>49400</v>
      </c>
      <c r="J23" s="20">
        <v>30848</v>
      </c>
      <c r="K23" s="20"/>
      <c r="L23" s="20">
        <v>11520</v>
      </c>
      <c r="M23" s="20">
        <v>6860</v>
      </c>
      <c r="N23" s="20"/>
      <c r="O23" s="23">
        <v>16560</v>
      </c>
      <c r="P23" s="23">
        <v>10570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1"/>
      <c r="AJ23" s="20"/>
      <c r="AK23" s="20"/>
      <c r="AL23" s="20"/>
      <c r="AN23" s="20">
        <f t="shared" si="0"/>
        <v>77480</v>
      </c>
      <c r="AO23" s="64">
        <f t="shared" si="1"/>
        <v>939.15151515151513</v>
      </c>
    </row>
    <row r="24" spans="1:41">
      <c r="A24" s="43" t="s">
        <v>38</v>
      </c>
      <c r="B24" s="43" t="s">
        <v>39</v>
      </c>
      <c r="C24" s="57"/>
      <c r="D24" s="23"/>
      <c r="E24" s="23">
        <v>465440</v>
      </c>
      <c r="F24" s="44">
        <v>-100</v>
      </c>
      <c r="G24" s="25"/>
      <c r="H24" s="19" t="s">
        <v>735</v>
      </c>
      <c r="I24" s="20"/>
      <c r="J24" s="20"/>
      <c r="K24" s="20"/>
      <c r="L24" s="20"/>
      <c r="M24" s="20"/>
      <c r="N24" s="20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1"/>
      <c r="AJ24" s="20"/>
      <c r="AK24" s="20"/>
      <c r="AL24" s="20"/>
      <c r="AN24" s="20">
        <f t="shared" si="0"/>
        <v>0</v>
      </c>
      <c r="AO24" s="64" t="e">
        <f t="shared" si="1"/>
        <v>#DIV/0!</v>
      </c>
    </row>
    <row r="25" spans="1:41">
      <c r="A25" s="43" t="s">
        <v>40</v>
      </c>
      <c r="B25" s="43" t="s">
        <v>41</v>
      </c>
      <c r="C25" s="67"/>
      <c r="D25" s="23">
        <v>6359268</v>
      </c>
      <c r="E25" s="23">
        <v>1286770</v>
      </c>
      <c r="F25" s="44">
        <v>394.20393698951636</v>
      </c>
      <c r="G25" s="25"/>
      <c r="H25" s="19" t="s">
        <v>707</v>
      </c>
      <c r="I25" s="20">
        <v>163200</v>
      </c>
      <c r="J25" s="20">
        <v>102861</v>
      </c>
      <c r="K25" s="20"/>
      <c r="L25" s="20"/>
      <c r="M25" s="20"/>
      <c r="N25" s="20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1"/>
      <c r="AJ25" s="20"/>
      <c r="AK25" s="20"/>
      <c r="AL25" s="20"/>
      <c r="AN25" s="20">
        <f t="shared" si="0"/>
        <v>163200</v>
      </c>
      <c r="AO25" s="64">
        <f t="shared" si="1"/>
        <v>2.5663331062631736</v>
      </c>
    </row>
    <row r="26" spans="1:41">
      <c r="A26" s="43" t="s">
        <v>42</v>
      </c>
      <c r="B26" s="43" t="s">
        <v>43</v>
      </c>
      <c r="C26" s="59" t="s">
        <v>989</v>
      </c>
      <c r="D26" s="23">
        <v>110504</v>
      </c>
      <c r="E26" s="23">
        <v>735318</v>
      </c>
      <c r="F26" s="44">
        <v>-84.971944111255269</v>
      </c>
      <c r="G26" s="25"/>
      <c r="H26" s="19" t="s">
        <v>707</v>
      </c>
      <c r="I26" s="20"/>
      <c r="J26" s="20"/>
      <c r="K26" s="20"/>
      <c r="L26" s="20">
        <v>140914</v>
      </c>
      <c r="M26" s="20">
        <v>74567</v>
      </c>
      <c r="N26" s="20"/>
      <c r="O26" s="23">
        <v>140868</v>
      </c>
      <c r="P26" s="23">
        <v>83297</v>
      </c>
      <c r="Q26" s="23"/>
      <c r="R26" s="23"/>
      <c r="S26" s="23"/>
      <c r="T26" s="23"/>
      <c r="U26" s="23"/>
      <c r="V26" s="23"/>
      <c r="W26" s="23"/>
      <c r="X26" s="23">
        <v>158357</v>
      </c>
      <c r="Y26" s="23">
        <v>80416</v>
      </c>
      <c r="Z26" s="23"/>
      <c r="AA26" s="23"/>
      <c r="AB26" s="23"/>
      <c r="AC26" s="23"/>
      <c r="AD26" s="23"/>
      <c r="AE26" s="23"/>
      <c r="AF26" s="23"/>
      <c r="AG26" s="23">
        <v>15606</v>
      </c>
      <c r="AH26" s="23">
        <v>7270</v>
      </c>
      <c r="AI26" s="21"/>
      <c r="AJ26" s="20"/>
      <c r="AK26" s="20"/>
      <c r="AL26" s="20"/>
      <c r="AN26" s="20">
        <f t="shared" si="0"/>
        <v>455745</v>
      </c>
      <c r="AO26" s="64">
        <f t="shared" si="1"/>
        <v>412.42398465213927</v>
      </c>
    </row>
    <row r="27" spans="1:41">
      <c r="A27" s="43" t="s">
        <v>44</v>
      </c>
      <c r="B27" s="43" t="s">
        <v>45</v>
      </c>
      <c r="C27" s="67" t="s">
        <v>1004</v>
      </c>
      <c r="D27" s="23">
        <v>767738</v>
      </c>
      <c r="E27" s="23">
        <v>443763</v>
      </c>
      <c r="F27" s="44">
        <v>73.00631192776325</v>
      </c>
      <c r="G27" s="25"/>
      <c r="H27" s="19" t="s">
        <v>707</v>
      </c>
      <c r="I27" s="20">
        <v>67749</v>
      </c>
      <c r="J27" s="20">
        <v>37016</v>
      </c>
      <c r="K27" s="20"/>
      <c r="L27" s="20">
        <v>215726</v>
      </c>
      <c r="M27" s="20">
        <v>111227</v>
      </c>
      <c r="N27" s="20"/>
      <c r="O27" s="23">
        <v>220575</v>
      </c>
      <c r="P27" s="23">
        <v>114987</v>
      </c>
      <c r="Q27" s="23"/>
      <c r="R27" s="23"/>
      <c r="S27" s="23"/>
      <c r="T27" s="23"/>
      <c r="U27" s="23"/>
      <c r="V27" s="23"/>
      <c r="W27" s="23"/>
      <c r="X27" s="23">
        <v>90739</v>
      </c>
      <c r="Y27" s="23">
        <v>52855</v>
      </c>
      <c r="Z27" s="23"/>
      <c r="AA27" s="23">
        <v>34750</v>
      </c>
      <c r="AB27" s="23">
        <v>20994</v>
      </c>
      <c r="AC27" s="23"/>
      <c r="AD27" s="23"/>
      <c r="AE27" s="23"/>
      <c r="AF27" s="23"/>
      <c r="AG27" s="23">
        <v>85850</v>
      </c>
      <c r="AH27" s="23">
        <v>40456</v>
      </c>
      <c r="AI27" s="21"/>
      <c r="AJ27" s="20"/>
      <c r="AK27" s="20"/>
      <c r="AL27" s="20"/>
      <c r="AN27" s="20">
        <f t="shared" si="0"/>
        <v>715389</v>
      </c>
      <c r="AO27" s="64">
        <f t="shared" si="1"/>
        <v>93.181397820610684</v>
      </c>
    </row>
    <row r="28" spans="1:41">
      <c r="A28" s="43" t="s">
        <v>46</v>
      </c>
      <c r="B28" s="43" t="s">
        <v>47</v>
      </c>
      <c r="C28" s="59" t="s">
        <v>999</v>
      </c>
      <c r="D28" s="23">
        <v>498793</v>
      </c>
      <c r="E28" s="23">
        <v>159498</v>
      </c>
      <c r="F28" s="44">
        <v>212.72680535179123</v>
      </c>
      <c r="G28" s="25"/>
      <c r="H28" s="19" t="s">
        <v>707</v>
      </c>
      <c r="I28" s="20">
        <v>27969</v>
      </c>
      <c r="J28" s="20">
        <v>13469</v>
      </c>
      <c r="K28" s="20"/>
      <c r="L28" s="20"/>
      <c r="M28" s="20"/>
      <c r="N28" s="20"/>
      <c r="O28" s="23">
        <v>28976</v>
      </c>
      <c r="P28" s="23">
        <v>14092</v>
      </c>
      <c r="Q28" s="23"/>
      <c r="R28" s="23">
        <v>102361</v>
      </c>
      <c r="S28" s="23">
        <v>47952</v>
      </c>
      <c r="T28" s="23"/>
      <c r="U28" s="23"/>
      <c r="V28" s="23"/>
      <c r="W28" s="23"/>
      <c r="X28" s="23">
        <v>7440</v>
      </c>
      <c r="Y28" s="23">
        <v>4035</v>
      </c>
      <c r="Z28" s="23"/>
      <c r="AA28" s="23">
        <v>70110</v>
      </c>
      <c r="AB28" s="23">
        <v>32865</v>
      </c>
      <c r="AC28" s="23"/>
      <c r="AD28" s="23"/>
      <c r="AE28" s="23"/>
      <c r="AF28" s="23"/>
      <c r="AG28" s="23">
        <v>29700</v>
      </c>
      <c r="AH28" s="23">
        <v>16886</v>
      </c>
      <c r="AI28" s="21"/>
      <c r="AJ28" s="20"/>
      <c r="AK28" s="20"/>
      <c r="AL28" s="20"/>
      <c r="AN28" s="20">
        <f t="shared" si="0"/>
        <v>266556</v>
      </c>
      <c r="AO28" s="64">
        <f t="shared" si="1"/>
        <v>53.440204654034844</v>
      </c>
    </row>
    <row r="29" spans="1:41">
      <c r="A29" s="43" t="s">
        <v>48</v>
      </c>
      <c r="B29" s="43" t="s">
        <v>49</v>
      </c>
      <c r="C29" s="59" t="s">
        <v>1000</v>
      </c>
      <c r="D29" s="23">
        <v>2181350</v>
      </c>
      <c r="E29" s="23">
        <v>1068774</v>
      </c>
      <c r="F29" s="44">
        <v>104.09834071562369</v>
      </c>
      <c r="G29" s="25"/>
      <c r="H29" s="19" t="s">
        <v>706</v>
      </c>
      <c r="I29" s="20"/>
      <c r="J29" s="20"/>
      <c r="K29" s="20"/>
      <c r="L29" s="20"/>
      <c r="M29" s="20"/>
      <c r="N29" s="20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>
        <v>350000</v>
      </c>
      <c r="AB29" s="23">
        <v>161258</v>
      </c>
      <c r="AC29" s="23"/>
      <c r="AD29" s="23"/>
      <c r="AE29" s="23"/>
      <c r="AF29" s="23"/>
      <c r="AG29" s="23">
        <v>498350</v>
      </c>
      <c r="AH29" s="23">
        <v>320675</v>
      </c>
      <c r="AI29" s="21"/>
      <c r="AJ29" s="20"/>
      <c r="AK29" s="20"/>
      <c r="AL29" s="20"/>
      <c r="AN29" s="20">
        <f t="shared" si="0"/>
        <v>848350</v>
      </c>
      <c r="AO29" s="64">
        <f t="shared" si="1"/>
        <v>38.89105370527426</v>
      </c>
    </row>
    <row r="30" spans="1:41">
      <c r="A30" s="43" t="s">
        <v>50</v>
      </c>
      <c r="B30" s="43" t="s">
        <v>51</v>
      </c>
      <c r="C30" s="57"/>
      <c r="D30" s="23">
        <v>189698</v>
      </c>
      <c r="E30" s="23">
        <v>75778</v>
      </c>
      <c r="F30" s="44">
        <v>150.33386998865106</v>
      </c>
      <c r="G30" s="25"/>
      <c r="H30" s="19" t="s">
        <v>735</v>
      </c>
      <c r="I30" s="20"/>
      <c r="J30" s="20"/>
      <c r="K30" s="20"/>
      <c r="L30" s="20">
        <v>75005</v>
      </c>
      <c r="M30" s="20">
        <v>40285</v>
      </c>
      <c r="N30" s="20"/>
      <c r="O30" s="23">
        <v>11215</v>
      </c>
      <c r="P30" s="23">
        <v>6734</v>
      </c>
      <c r="Q30" s="23"/>
      <c r="R30" s="23">
        <v>44600</v>
      </c>
      <c r="S30" s="23">
        <v>23610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1"/>
      <c r="AJ30" s="20"/>
      <c r="AK30" s="20"/>
      <c r="AL30" s="20"/>
      <c r="AN30" s="20">
        <f t="shared" si="0"/>
        <v>130820</v>
      </c>
      <c r="AO30" s="64">
        <f t="shared" si="1"/>
        <v>68.962245252981049</v>
      </c>
    </row>
    <row r="31" spans="1:41">
      <c r="A31" s="43" t="s">
        <v>52</v>
      </c>
      <c r="B31" s="43" t="s">
        <v>53</v>
      </c>
      <c r="C31" s="57"/>
      <c r="D31" s="23">
        <v>5280</v>
      </c>
      <c r="E31" s="23">
        <v>14568</v>
      </c>
      <c r="F31" s="44">
        <v>-63.756177924217461</v>
      </c>
      <c r="G31" s="25"/>
      <c r="H31" s="19"/>
      <c r="I31" s="20"/>
      <c r="J31" s="20"/>
      <c r="K31" s="20"/>
      <c r="L31" s="20"/>
      <c r="M31" s="20"/>
      <c r="N31" s="20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1"/>
      <c r="AJ31" s="20"/>
      <c r="AK31" s="20"/>
      <c r="AL31" s="20"/>
      <c r="AN31" s="20">
        <f t="shared" si="0"/>
        <v>0</v>
      </c>
      <c r="AO31" s="64">
        <f t="shared" si="1"/>
        <v>0</v>
      </c>
    </row>
    <row r="32" spans="1:41">
      <c r="A32" s="43" t="s">
        <v>54</v>
      </c>
      <c r="B32" s="43" t="s">
        <v>55</v>
      </c>
      <c r="C32" s="57"/>
      <c r="D32" s="23">
        <v>102661</v>
      </c>
      <c r="E32" s="23">
        <v>31204</v>
      </c>
      <c r="F32" s="44">
        <v>228.99948724522497</v>
      </c>
      <c r="G32" s="25"/>
      <c r="H32" s="19"/>
      <c r="I32" s="20">
        <v>20019</v>
      </c>
      <c r="J32" s="20">
        <v>11042</v>
      </c>
      <c r="K32" s="20"/>
      <c r="L32" s="20"/>
      <c r="M32" s="20"/>
      <c r="N32" s="20"/>
      <c r="O32" s="23">
        <v>4973</v>
      </c>
      <c r="P32" s="23">
        <v>2349</v>
      </c>
      <c r="Q32" s="23"/>
      <c r="R32" s="23"/>
      <c r="S32" s="23"/>
      <c r="T32" s="23"/>
      <c r="U32" s="23"/>
      <c r="V32" s="23"/>
      <c r="W32" s="23"/>
      <c r="X32" s="23">
        <v>210960</v>
      </c>
      <c r="Y32" s="23">
        <v>114642</v>
      </c>
      <c r="Z32" s="23"/>
      <c r="AA32" s="23">
        <v>55156</v>
      </c>
      <c r="AB32" s="23">
        <v>28862</v>
      </c>
      <c r="AC32" s="23"/>
      <c r="AD32" s="23"/>
      <c r="AE32" s="23"/>
      <c r="AF32" s="23"/>
      <c r="AG32" s="23"/>
      <c r="AH32" s="23"/>
      <c r="AI32" s="21"/>
      <c r="AJ32" s="20"/>
      <c r="AK32" s="20"/>
      <c r="AL32" s="20"/>
      <c r="AN32" s="20">
        <f t="shared" si="0"/>
        <v>291108</v>
      </c>
      <c r="AO32" s="64">
        <f t="shared" si="1"/>
        <v>283.56240441842567</v>
      </c>
    </row>
    <row r="33" spans="1:41">
      <c r="A33" s="43" t="s">
        <v>56</v>
      </c>
      <c r="B33" s="43" t="s">
        <v>57</v>
      </c>
      <c r="C33" s="57"/>
      <c r="D33" s="23"/>
      <c r="E33" s="23">
        <v>320081</v>
      </c>
      <c r="F33" s="44">
        <v>-100</v>
      </c>
      <c r="G33" s="25"/>
      <c r="H33" s="19"/>
      <c r="I33" s="20"/>
      <c r="J33" s="20"/>
      <c r="K33" s="20"/>
      <c r="L33" s="20"/>
      <c r="M33" s="20"/>
      <c r="N33" s="20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1"/>
      <c r="AJ33" s="20"/>
      <c r="AK33" s="20"/>
      <c r="AL33" s="20"/>
      <c r="AN33" s="20">
        <f t="shared" si="0"/>
        <v>0</v>
      </c>
      <c r="AO33" s="64" t="e">
        <f t="shared" si="1"/>
        <v>#DIV/0!</v>
      </c>
    </row>
    <row r="34" spans="1:41">
      <c r="A34" s="43" t="s">
        <v>58</v>
      </c>
      <c r="B34" s="43" t="s">
        <v>59</v>
      </c>
      <c r="C34" s="57"/>
      <c r="D34" s="23">
        <v>90096</v>
      </c>
      <c r="E34" s="23">
        <v>29000</v>
      </c>
      <c r="F34" s="44">
        <v>210.67586206896553</v>
      </c>
      <c r="G34" s="25"/>
      <c r="H34" s="19"/>
      <c r="I34" s="20"/>
      <c r="J34" s="20"/>
      <c r="K34" s="20"/>
      <c r="L34" s="20"/>
      <c r="M34" s="20"/>
      <c r="N34" s="20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1"/>
      <c r="AJ34" s="20"/>
      <c r="AK34" s="20"/>
      <c r="AL34" s="20"/>
      <c r="AN34" s="20">
        <f t="shared" si="0"/>
        <v>0</v>
      </c>
      <c r="AO34" s="64">
        <f t="shared" si="1"/>
        <v>0</v>
      </c>
    </row>
    <row r="35" spans="1:41">
      <c r="A35" s="43" t="s">
        <v>60</v>
      </c>
      <c r="B35" s="43" t="s">
        <v>61</v>
      </c>
      <c r="C35" s="59" t="s">
        <v>1001</v>
      </c>
      <c r="D35" s="23">
        <v>1301952</v>
      </c>
      <c r="E35" s="23">
        <v>1043246</v>
      </c>
      <c r="F35" s="44">
        <v>24.79817799445193</v>
      </c>
      <c r="G35" s="25"/>
      <c r="H35" s="19" t="s">
        <v>735</v>
      </c>
      <c r="I35" s="20"/>
      <c r="J35" s="20"/>
      <c r="K35" s="20"/>
      <c r="L35" s="20"/>
      <c r="M35" s="20"/>
      <c r="N35" s="20"/>
      <c r="O35" s="23">
        <v>718930</v>
      </c>
      <c r="P35" s="23">
        <v>406230</v>
      </c>
      <c r="Q35" s="23"/>
      <c r="R35" s="23">
        <v>83385</v>
      </c>
      <c r="S35" s="23">
        <v>48930</v>
      </c>
      <c r="T35" s="23"/>
      <c r="U35" s="23">
        <v>12538</v>
      </c>
      <c r="V35" s="23">
        <v>6939</v>
      </c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>
        <v>40375</v>
      </c>
      <c r="AH35" s="23">
        <v>20641</v>
      </c>
      <c r="AI35" s="21"/>
      <c r="AJ35" s="20"/>
      <c r="AK35" s="20"/>
      <c r="AL35" s="20"/>
      <c r="AN35" s="20">
        <f t="shared" si="0"/>
        <v>855228</v>
      </c>
      <c r="AO35" s="64">
        <f t="shared" si="1"/>
        <v>65.688135968146298</v>
      </c>
    </row>
    <row r="36" spans="1:41">
      <c r="A36" s="43" t="s">
        <v>62</v>
      </c>
      <c r="B36" s="43" t="s">
        <v>63</v>
      </c>
      <c r="C36" s="59" t="s">
        <v>1002</v>
      </c>
      <c r="D36" s="23">
        <v>3949189</v>
      </c>
      <c r="E36" s="23">
        <v>3239400</v>
      </c>
      <c r="F36" s="44">
        <v>21.911125517071063</v>
      </c>
      <c r="G36" s="25"/>
      <c r="H36" s="19" t="s">
        <v>707</v>
      </c>
      <c r="I36" s="20">
        <v>270938</v>
      </c>
      <c r="J36" s="20">
        <v>142184</v>
      </c>
      <c r="K36" s="20"/>
      <c r="L36" s="20">
        <v>459974</v>
      </c>
      <c r="M36" s="20">
        <v>234379</v>
      </c>
      <c r="N36" s="20"/>
      <c r="O36" s="23">
        <v>447272</v>
      </c>
      <c r="P36" s="23">
        <v>251724</v>
      </c>
      <c r="Q36" s="23"/>
      <c r="R36" s="23">
        <v>561631</v>
      </c>
      <c r="S36" s="23">
        <v>282374</v>
      </c>
      <c r="T36" s="23"/>
      <c r="U36" s="23">
        <v>293718</v>
      </c>
      <c r="V36" s="23">
        <v>159803</v>
      </c>
      <c r="W36" s="23"/>
      <c r="X36" s="23">
        <v>431299</v>
      </c>
      <c r="Y36" s="23">
        <v>236645</v>
      </c>
      <c r="Z36" s="23"/>
      <c r="AA36" s="23">
        <v>682551</v>
      </c>
      <c r="AB36" s="23">
        <v>358461</v>
      </c>
      <c r="AC36" s="23"/>
      <c r="AD36" s="23">
        <v>677153</v>
      </c>
      <c r="AE36" s="23">
        <v>342405</v>
      </c>
      <c r="AF36" s="23"/>
      <c r="AG36" s="23">
        <v>1008670</v>
      </c>
      <c r="AH36" s="23">
        <v>407371</v>
      </c>
      <c r="AI36" s="21"/>
      <c r="AJ36" s="20"/>
      <c r="AK36" s="20"/>
      <c r="AL36" s="20"/>
      <c r="AN36" s="20">
        <f t="shared" si="0"/>
        <v>4833206</v>
      </c>
      <c r="AO36" s="64">
        <f t="shared" si="1"/>
        <v>122.38477317748024</v>
      </c>
    </row>
    <row r="37" spans="1:41">
      <c r="A37" s="43" t="s">
        <v>64</v>
      </c>
      <c r="B37" s="43" t="s">
        <v>65</v>
      </c>
      <c r="C37" s="59" t="s">
        <v>989</v>
      </c>
      <c r="D37" s="23">
        <v>2081698</v>
      </c>
      <c r="E37" s="23">
        <v>1356608</v>
      </c>
      <c r="F37" s="44">
        <v>53.448748643675991</v>
      </c>
      <c r="G37" s="45">
        <v>30000</v>
      </c>
      <c r="H37" s="19" t="s">
        <v>707</v>
      </c>
      <c r="I37" s="20"/>
      <c r="J37" s="20"/>
      <c r="K37" s="20"/>
      <c r="L37" s="20"/>
      <c r="M37" s="20"/>
      <c r="N37" s="20"/>
      <c r="O37" s="23">
        <v>142443</v>
      </c>
      <c r="P37" s="23">
        <v>71728</v>
      </c>
      <c r="Q37" s="23"/>
      <c r="R37" s="23">
        <v>326995</v>
      </c>
      <c r="S37" s="23">
        <v>162963</v>
      </c>
      <c r="T37" s="23"/>
      <c r="U37" s="23">
        <v>168640</v>
      </c>
      <c r="V37" s="23">
        <v>89276</v>
      </c>
      <c r="W37" s="23"/>
      <c r="X37" s="23">
        <v>427197</v>
      </c>
      <c r="Y37" s="23">
        <v>218507</v>
      </c>
      <c r="Z37" s="23"/>
      <c r="AA37" s="23">
        <v>45594</v>
      </c>
      <c r="AB37" s="23">
        <v>25511</v>
      </c>
      <c r="AC37" s="23"/>
      <c r="AD37" s="23">
        <v>121890</v>
      </c>
      <c r="AE37" s="23">
        <v>62783</v>
      </c>
      <c r="AF37" s="23"/>
      <c r="AG37" s="23"/>
      <c r="AH37" s="23"/>
      <c r="AI37" s="21"/>
      <c r="AJ37" s="20"/>
      <c r="AK37" s="20"/>
      <c r="AL37" s="20"/>
      <c r="AN37" s="20">
        <f t="shared" si="0"/>
        <v>1232759</v>
      </c>
      <c r="AO37" s="64">
        <f t="shared" si="1"/>
        <v>59.218916480680676</v>
      </c>
    </row>
    <row r="38" spans="1:41">
      <c r="A38" s="43" t="s">
        <v>66</v>
      </c>
      <c r="B38" s="43" t="s">
        <v>67</v>
      </c>
      <c r="C38" s="57"/>
      <c r="D38" s="23"/>
      <c r="E38" s="23">
        <v>6858</v>
      </c>
      <c r="F38" s="44">
        <v>-100</v>
      </c>
      <c r="G38" s="25"/>
      <c r="H38" s="19"/>
      <c r="I38" s="20"/>
      <c r="J38" s="20"/>
      <c r="K38" s="20"/>
      <c r="L38" s="20"/>
      <c r="M38" s="20"/>
      <c r="N38" s="20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1"/>
      <c r="AJ38" s="20"/>
      <c r="AK38" s="20"/>
      <c r="AL38" s="20"/>
      <c r="AN38" s="20">
        <f t="shared" si="0"/>
        <v>0</v>
      </c>
      <c r="AO38" s="64" t="e">
        <f t="shared" si="1"/>
        <v>#DIV/0!</v>
      </c>
    </row>
    <row r="39" spans="1:41">
      <c r="A39" s="43" t="s">
        <v>68</v>
      </c>
      <c r="B39" s="43" t="s">
        <v>69</v>
      </c>
      <c r="C39" s="57"/>
      <c r="D39" s="23">
        <v>5850</v>
      </c>
      <c r="E39" s="23">
        <v>27600</v>
      </c>
      <c r="F39" s="44">
        <v>-78.804347826086953</v>
      </c>
      <c r="G39" s="25"/>
      <c r="H39" s="19" t="s">
        <v>735</v>
      </c>
      <c r="I39" s="20"/>
      <c r="J39" s="20"/>
      <c r="K39" s="20"/>
      <c r="L39" s="20"/>
      <c r="M39" s="20"/>
      <c r="N39" s="20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1"/>
      <c r="AJ39" s="20"/>
      <c r="AK39" s="20"/>
      <c r="AL39" s="20"/>
      <c r="AN39" s="20">
        <f t="shared" si="0"/>
        <v>0</v>
      </c>
      <c r="AO39" s="64">
        <f t="shared" si="1"/>
        <v>0</v>
      </c>
    </row>
    <row r="40" spans="1:41">
      <c r="A40" s="43" t="s">
        <v>70</v>
      </c>
      <c r="B40" s="43" t="s">
        <v>71</v>
      </c>
      <c r="C40" s="57"/>
      <c r="D40" s="23">
        <v>2018405</v>
      </c>
      <c r="E40" s="23">
        <v>876285</v>
      </c>
      <c r="F40" s="44">
        <v>130.3365914057641</v>
      </c>
      <c r="G40" s="25"/>
      <c r="H40" s="19" t="s">
        <v>707</v>
      </c>
      <c r="I40" s="20">
        <v>45400</v>
      </c>
      <c r="J40" s="20">
        <v>22462</v>
      </c>
      <c r="K40" s="20"/>
      <c r="L40" s="20">
        <v>318428</v>
      </c>
      <c r="M40" s="20">
        <v>151654</v>
      </c>
      <c r="N40" s="22">
        <v>10000</v>
      </c>
      <c r="O40" s="23">
        <v>61004</v>
      </c>
      <c r="P40" s="23">
        <v>30451</v>
      </c>
      <c r="Q40" s="23"/>
      <c r="R40" s="23">
        <v>134880</v>
      </c>
      <c r="S40" s="23">
        <v>52683</v>
      </c>
      <c r="T40" s="23"/>
      <c r="U40" s="23">
        <v>39540</v>
      </c>
      <c r="V40" s="23">
        <v>21324</v>
      </c>
      <c r="W40" s="23"/>
      <c r="X40" s="23">
        <v>63720</v>
      </c>
      <c r="Y40" s="23">
        <v>32488</v>
      </c>
      <c r="Z40" s="23"/>
      <c r="AA40" s="23">
        <v>96268</v>
      </c>
      <c r="AB40" s="23">
        <v>41380</v>
      </c>
      <c r="AC40" s="23"/>
      <c r="AD40" s="23"/>
      <c r="AE40" s="23"/>
      <c r="AF40" s="23"/>
      <c r="AG40" s="23">
        <v>213300</v>
      </c>
      <c r="AH40" s="23">
        <v>94635</v>
      </c>
      <c r="AI40" s="21"/>
      <c r="AJ40" s="20"/>
      <c r="AK40" s="20"/>
      <c r="AL40" s="20"/>
      <c r="AN40" s="20">
        <f t="shared" si="0"/>
        <v>972540</v>
      </c>
      <c r="AO40" s="64">
        <f t="shared" si="1"/>
        <v>48.183590508346938</v>
      </c>
    </row>
    <row r="41" spans="1:41">
      <c r="A41" s="43" t="s">
        <v>72</v>
      </c>
      <c r="B41" s="43" t="s">
        <v>73</v>
      </c>
      <c r="C41" s="59" t="s">
        <v>997</v>
      </c>
      <c r="D41" s="23">
        <v>3452798</v>
      </c>
      <c r="E41" s="23">
        <v>395485</v>
      </c>
      <c r="F41" s="44">
        <v>773.05409813267249</v>
      </c>
      <c r="G41" s="25"/>
      <c r="H41" s="51" t="s">
        <v>706</v>
      </c>
      <c r="I41" s="20"/>
      <c r="J41" s="20"/>
      <c r="K41" s="20"/>
      <c r="L41" s="20"/>
      <c r="M41" s="20"/>
      <c r="N41" s="20"/>
      <c r="O41" s="23">
        <v>71625</v>
      </c>
      <c r="P41" s="23">
        <v>34654</v>
      </c>
      <c r="Q41" s="23"/>
      <c r="R41" s="23">
        <v>268500</v>
      </c>
      <c r="S41" s="23">
        <v>135008</v>
      </c>
      <c r="T41" s="23"/>
      <c r="U41" s="23">
        <v>99563</v>
      </c>
      <c r="V41" s="23">
        <v>50341</v>
      </c>
      <c r="W41" s="23"/>
      <c r="X41" s="23">
        <v>268800</v>
      </c>
      <c r="Y41" s="23">
        <v>131851</v>
      </c>
      <c r="Z41" s="23"/>
      <c r="AA41" s="23">
        <v>25500</v>
      </c>
      <c r="AB41" s="23">
        <v>12233</v>
      </c>
      <c r="AC41" s="23"/>
      <c r="AD41" s="23">
        <v>6871</v>
      </c>
      <c r="AE41" s="23">
        <v>3214</v>
      </c>
      <c r="AF41" s="23"/>
      <c r="AG41" s="23"/>
      <c r="AH41" s="23"/>
      <c r="AI41" s="21"/>
      <c r="AJ41" s="20"/>
      <c r="AK41" s="20"/>
      <c r="AL41" s="20"/>
      <c r="AN41" s="20">
        <f t="shared" si="0"/>
        <v>740859</v>
      </c>
      <c r="AO41" s="64">
        <f t="shared" si="1"/>
        <v>21.456772159854125</v>
      </c>
    </row>
    <row r="42" spans="1:41">
      <c r="A42" s="43" t="s">
        <v>74</v>
      </c>
      <c r="B42" s="43" t="s">
        <v>75</v>
      </c>
      <c r="C42" s="57"/>
      <c r="D42" s="23">
        <v>442998</v>
      </c>
      <c r="E42" s="23">
        <v>292523</v>
      </c>
      <c r="F42" s="44">
        <v>51.440399558325332</v>
      </c>
      <c r="G42" s="25"/>
      <c r="H42" s="19" t="s">
        <v>707</v>
      </c>
      <c r="I42" s="20"/>
      <c r="J42" s="20"/>
      <c r="K42" s="20"/>
      <c r="L42" s="20">
        <v>26304</v>
      </c>
      <c r="M42" s="20">
        <v>13015</v>
      </c>
      <c r="N42" s="20"/>
      <c r="O42" s="23">
        <v>11815</v>
      </c>
      <c r="P42" s="23">
        <v>4866</v>
      </c>
      <c r="Q42" s="23"/>
      <c r="R42" s="23">
        <v>23630</v>
      </c>
      <c r="S42" s="23">
        <v>9732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1"/>
      <c r="AJ42" s="20"/>
      <c r="AK42" s="20"/>
      <c r="AL42" s="20"/>
      <c r="AN42" s="20">
        <f t="shared" si="0"/>
        <v>61749</v>
      </c>
      <c r="AO42" s="64">
        <f t="shared" si="1"/>
        <v>13.938889114623542</v>
      </c>
    </row>
    <row r="43" spans="1:41">
      <c r="A43" s="43" t="s">
        <v>76</v>
      </c>
      <c r="B43" s="43" t="s">
        <v>77</v>
      </c>
      <c r="C43" s="57"/>
      <c r="D43" s="23">
        <v>837419</v>
      </c>
      <c r="E43" s="23">
        <v>342847</v>
      </c>
      <c r="F43" s="44">
        <v>144.25443419367824</v>
      </c>
      <c r="G43" s="25"/>
      <c r="H43" s="19"/>
      <c r="I43" s="20">
        <v>42253</v>
      </c>
      <c r="J43" s="20">
        <v>21965</v>
      </c>
      <c r="K43" s="20"/>
      <c r="L43" s="20">
        <v>85579</v>
      </c>
      <c r="M43" s="20">
        <v>45027</v>
      </c>
      <c r="N43" s="20"/>
      <c r="O43" s="23">
        <v>50609</v>
      </c>
      <c r="P43" s="23">
        <v>26881</v>
      </c>
      <c r="Q43" s="23"/>
      <c r="R43" s="23">
        <v>58438</v>
      </c>
      <c r="S43" s="23">
        <v>28175</v>
      </c>
      <c r="T43" s="23"/>
      <c r="U43" s="23">
        <v>7140</v>
      </c>
      <c r="V43" s="23">
        <v>4458</v>
      </c>
      <c r="W43" s="23"/>
      <c r="X43" s="23">
        <v>180385</v>
      </c>
      <c r="Y43" s="23">
        <v>94591</v>
      </c>
      <c r="Z43" s="23"/>
      <c r="AA43" s="23">
        <v>13176</v>
      </c>
      <c r="AB43" s="23">
        <v>6316</v>
      </c>
      <c r="AC43" s="23"/>
      <c r="AD43" s="23">
        <v>150869</v>
      </c>
      <c r="AE43" s="23">
        <v>75302</v>
      </c>
      <c r="AF43" s="23"/>
      <c r="AG43" s="23">
        <v>3188</v>
      </c>
      <c r="AH43" s="23">
        <v>2187</v>
      </c>
      <c r="AI43" s="21"/>
      <c r="AJ43" s="20"/>
      <c r="AK43" s="20"/>
      <c r="AL43" s="20"/>
      <c r="AN43" s="20">
        <f t="shared" si="0"/>
        <v>591637</v>
      </c>
      <c r="AO43" s="64">
        <f t="shared" si="1"/>
        <v>70.65005690102565</v>
      </c>
    </row>
    <row r="44" spans="1:41">
      <c r="A44" s="43" t="s">
        <v>78</v>
      </c>
      <c r="B44" s="43" t="s">
        <v>79</v>
      </c>
      <c r="C44" s="57"/>
      <c r="D44" s="23">
        <v>225080</v>
      </c>
      <c r="E44" s="23">
        <v>78944</v>
      </c>
      <c r="F44" s="44">
        <v>185.11349817592219</v>
      </c>
      <c r="G44" s="25"/>
      <c r="H44" s="19" t="s">
        <v>707</v>
      </c>
      <c r="I44" s="20">
        <v>7200</v>
      </c>
      <c r="J44" s="20">
        <v>3095</v>
      </c>
      <c r="K44" s="20"/>
      <c r="L44" s="20">
        <v>64800</v>
      </c>
      <c r="M44" s="20">
        <v>37971</v>
      </c>
      <c r="N44" s="20"/>
      <c r="O44" s="23"/>
      <c r="P44" s="23"/>
      <c r="Q44" s="23"/>
      <c r="R44" s="23">
        <v>16800</v>
      </c>
      <c r="S44" s="23">
        <v>7510</v>
      </c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1"/>
      <c r="AJ44" s="20"/>
      <c r="AK44" s="20"/>
      <c r="AL44" s="20"/>
      <c r="AN44" s="20">
        <f t="shared" si="0"/>
        <v>88800</v>
      </c>
      <c r="AO44" s="64">
        <f t="shared" si="1"/>
        <v>39.452639061666964</v>
      </c>
    </row>
    <row r="45" spans="1:41">
      <c r="A45" s="43" t="s">
        <v>80</v>
      </c>
      <c r="B45" s="43" t="s">
        <v>81</v>
      </c>
      <c r="C45" s="57"/>
      <c r="D45" s="23">
        <v>20000</v>
      </c>
      <c r="E45" s="23">
        <v>145119</v>
      </c>
      <c r="F45" s="44">
        <v>-86.21820712656509</v>
      </c>
      <c r="G45" s="25"/>
      <c r="H45" s="19"/>
      <c r="I45" s="20"/>
      <c r="J45" s="20"/>
      <c r="K45" s="20"/>
      <c r="L45" s="20"/>
      <c r="M45" s="20"/>
      <c r="N45" s="20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>
        <v>44480</v>
      </c>
      <c r="AH45" s="23">
        <v>16845</v>
      </c>
      <c r="AI45" s="21"/>
      <c r="AJ45" s="20"/>
      <c r="AK45" s="20"/>
      <c r="AL45" s="20"/>
      <c r="AN45" s="20">
        <f t="shared" si="0"/>
        <v>44480</v>
      </c>
      <c r="AO45" s="64">
        <f t="shared" si="1"/>
        <v>222.4</v>
      </c>
    </row>
    <row r="46" spans="1:41">
      <c r="A46" s="43" t="s">
        <v>82</v>
      </c>
      <c r="B46" s="43" t="s">
        <v>83</v>
      </c>
      <c r="C46" s="59" t="s">
        <v>993</v>
      </c>
      <c r="D46" s="23">
        <v>4376980</v>
      </c>
      <c r="E46" s="23">
        <v>2401244</v>
      </c>
      <c r="F46" s="44">
        <v>82.279685029926156</v>
      </c>
      <c r="G46" s="45">
        <f>60000</f>
        <v>60000</v>
      </c>
      <c r="H46" s="19" t="s">
        <v>706</v>
      </c>
      <c r="I46" s="20">
        <v>300877</v>
      </c>
      <c r="J46" s="20">
        <v>136608</v>
      </c>
      <c r="K46" s="20"/>
      <c r="L46" s="20">
        <v>474247</v>
      </c>
      <c r="M46" s="20">
        <v>255446</v>
      </c>
      <c r="N46" s="22">
        <v>40000</v>
      </c>
      <c r="O46" s="23">
        <v>1100000</v>
      </c>
      <c r="P46" s="23">
        <v>501230</v>
      </c>
      <c r="Q46" s="23"/>
      <c r="R46" s="23">
        <v>305524</v>
      </c>
      <c r="S46" s="23">
        <v>135433</v>
      </c>
      <c r="T46" s="23"/>
      <c r="U46" s="23">
        <v>664217</v>
      </c>
      <c r="V46" s="23">
        <v>289488</v>
      </c>
      <c r="W46" s="23"/>
      <c r="X46" s="23">
        <v>76111</v>
      </c>
      <c r="Y46" s="23">
        <v>32193</v>
      </c>
      <c r="Z46" s="23"/>
      <c r="AA46" s="23">
        <v>339558</v>
      </c>
      <c r="AB46" s="23">
        <v>166045</v>
      </c>
      <c r="AC46" s="23"/>
      <c r="AD46" s="23"/>
      <c r="AE46" s="23"/>
      <c r="AF46" s="23"/>
      <c r="AG46" s="23">
        <v>1626875</v>
      </c>
      <c r="AH46" s="23">
        <v>614174</v>
      </c>
      <c r="AI46" s="21"/>
      <c r="AJ46" s="20"/>
      <c r="AK46" s="20"/>
      <c r="AL46" s="20"/>
      <c r="AN46" s="20">
        <f t="shared" si="0"/>
        <v>4887409</v>
      </c>
      <c r="AO46" s="64">
        <f t="shared" si="1"/>
        <v>111.66167083240042</v>
      </c>
    </row>
    <row r="47" spans="1:41">
      <c r="A47" s="50" t="s">
        <v>932</v>
      </c>
      <c r="B47" s="50" t="s">
        <v>933</v>
      </c>
      <c r="C47" s="57"/>
      <c r="D47" s="23"/>
      <c r="E47" s="23"/>
      <c r="F47" s="44"/>
      <c r="G47" s="45"/>
      <c r="H47" s="19"/>
      <c r="I47" s="20"/>
      <c r="J47" s="20"/>
      <c r="K47" s="20"/>
      <c r="L47" s="20"/>
      <c r="M47" s="20"/>
      <c r="N47" s="22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>
        <v>2300</v>
      </c>
      <c r="AE47" s="23">
        <v>1385</v>
      </c>
      <c r="AF47" s="23"/>
      <c r="AG47" s="23"/>
      <c r="AH47" s="23"/>
      <c r="AI47" s="21"/>
      <c r="AJ47" s="20"/>
      <c r="AK47" s="20"/>
      <c r="AL47" s="20"/>
      <c r="AN47" s="20">
        <f t="shared" si="0"/>
        <v>2300</v>
      </c>
      <c r="AO47" s="64" t="e">
        <f t="shared" si="1"/>
        <v>#DIV/0!</v>
      </c>
    </row>
    <row r="48" spans="1:41">
      <c r="A48" s="43" t="s">
        <v>84</v>
      </c>
      <c r="B48" s="43" t="s">
        <v>85</v>
      </c>
      <c r="C48" s="57"/>
      <c r="D48" s="23"/>
      <c r="E48" s="23">
        <v>5396081</v>
      </c>
      <c r="F48" s="44">
        <v>-100</v>
      </c>
      <c r="G48" s="45">
        <f>30000</f>
        <v>30000</v>
      </c>
      <c r="H48" s="19" t="s">
        <v>706</v>
      </c>
      <c r="I48" s="20"/>
      <c r="J48" s="20"/>
      <c r="K48" s="20"/>
      <c r="L48" s="20"/>
      <c r="M48" s="20"/>
      <c r="N48" s="20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1"/>
      <c r="AJ48" s="20"/>
      <c r="AK48" s="20"/>
      <c r="AL48" s="20"/>
      <c r="AN48" s="20">
        <f t="shared" si="0"/>
        <v>0</v>
      </c>
      <c r="AO48" s="64" t="e">
        <f t="shared" si="1"/>
        <v>#DIV/0!</v>
      </c>
    </row>
    <row r="49" spans="1:41">
      <c r="A49" s="43" t="s">
        <v>86</v>
      </c>
      <c r="B49" s="43" t="s">
        <v>87</v>
      </c>
      <c r="C49" s="57"/>
      <c r="D49" s="23"/>
      <c r="E49" s="23">
        <v>1264356</v>
      </c>
      <c r="F49" s="44">
        <v>-100</v>
      </c>
      <c r="G49" s="25"/>
      <c r="H49" s="19"/>
      <c r="I49" s="20"/>
      <c r="J49" s="20"/>
      <c r="K49" s="20"/>
      <c r="L49" s="20"/>
      <c r="M49" s="20"/>
      <c r="N49" s="20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1"/>
      <c r="AJ49" s="20"/>
      <c r="AK49" s="20"/>
      <c r="AL49" s="20"/>
      <c r="AN49" s="20">
        <f t="shared" si="0"/>
        <v>0</v>
      </c>
      <c r="AO49" s="64" t="e">
        <f t="shared" si="1"/>
        <v>#DIV/0!</v>
      </c>
    </row>
    <row r="50" spans="1:41">
      <c r="A50" s="43" t="s">
        <v>88</v>
      </c>
      <c r="B50" s="43" t="s">
        <v>89</v>
      </c>
      <c r="C50" s="57"/>
      <c r="D50" s="23">
        <v>778040</v>
      </c>
      <c r="E50" s="23"/>
      <c r="F50" s="24"/>
      <c r="G50" s="25"/>
      <c r="H50" s="19" t="s">
        <v>707</v>
      </c>
      <c r="I50" s="20"/>
      <c r="J50" s="20"/>
      <c r="K50" s="20"/>
      <c r="L50" s="20"/>
      <c r="M50" s="20"/>
      <c r="N50" s="20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1"/>
      <c r="AJ50" s="20"/>
      <c r="AK50" s="20"/>
      <c r="AL50" s="20"/>
      <c r="AN50" s="20">
        <f t="shared" si="0"/>
        <v>0</v>
      </c>
      <c r="AO50" s="64">
        <f t="shared" si="1"/>
        <v>0</v>
      </c>
    </row>
    <row r="51" spans="1:41">
      <c r="A51" s="43" t="s">
        <v>90</v>
      </c>
      <c r="B51" s="43" t="s">
        <v>91</v>
      </c>
      <c r="C51" s="59" t="s">
        <v>1006</v>
      </c>
      <c r="D51" s="23">
        <v>253036</v>
      </c>
      <c r="E51" s="23">
        <v>1295024</v>
      </c>
      <c r="F51" s="44">
        <v>-80.460902655085931</v>
      </c>
      <c r="G51" s="25"/>
      <c r="H51" s="19"/>
      <c r="I51" s="20"/>
      <c r="J51" s="20"/>
      <c r="K51" s="20"/>
      <c r="L51" s="20">
        <v>10400</v>
      </c>
      <c r="M51" s="20">
        <v>5548</v>
      </c>
      <c r="N51" s="20"/>
      <c r="O51" s="23">
        <v>17760</v>
      </c>
      <c r="P51" s="23">
        <v>9919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1"/>
      <c r="AJ51" s="20"/>
      <c r="AK51" s="20"/>
      <c r="AL51" s="20"/>
      <c r="AN51" s="20">
        <f t="shared" si="0"/>
        <v>28160</v>
      </c>
      <c r="AO51" s="64">
        <f t="shared" si="1"/>
        <v>11.128851230654927</v>
      </c>
    </row>
    <row r="52" spans="1:41">
      <c r="A52" s="43" t="s">
        <v>92</v>
      </c>
      <c r="B52" s="43" t="s">
        <v>93</v>
      </c>
      <c r="C52" s="59" t="s">
        <v>1007</v>
      </c>
      <c r="D52" s="23">
        <v>277884</v>
      </c>
      <c r="E52" s="23"/>
      <c r="F52" s="24"/>
      <c r="G52" s="25"/>
      <c r="H52" s="19" t="s">
        <v>735</v>
      </c>
      <c r="I52" s="20"/>
      <c r="J52" s="20"/>
      <c r="K52" s="20"/>
      <c r="L52" s="20"/>
      <c r="M52" s="20"/>
      <c r="N52" s="20"/>
      <c r="O52" s="23">
        <v>17100</v>
      </c>
      <c r="P52" s="23">
        <v>9300</v>
      </c>
      <c r="Q52" s="23"/>
      <c r="R52" s="23">
        <v>169650</v>
      </c>
      <c r="S52" s="23">
        <v>75473</v>
      </c>
      <c r="T52" s="23"/>
      <c r="U52" s="23">
        <v>9000</v>
      </c>
      <c r="V52" s="23">
        <v>4504</v>
      </c>
      <c r="W52" s="23"/>
      <c r="X52" s="23">
        <v>38475</v>
      </c>
      <c r="Y52" s="23">
        <v>20316</v>
      </c>
      <c r="Z52" s="23"/>
      <c r="AA52" s="23">
        <v>74962</v>
      </c>
      <c r="AB52" s="23">
        <v>40553</v>
      </c>
      <c r="AC52" s="23"/>
      <c r="AD52" s="23"/>
      <c r="AE52" s="23"/>
      <c r="AF52" s="23"/>
      <c r="AG52" s="23">
        <v>335475</v>
      </c>
      <c r="AH52" s="23">
        <v>153413</v>
      </c>
      <c r="AI52" s="21"/>
      <c r="AJ52" s="20"/>
      <c r="AK52" s="20"/>
      <c r="AL52" s="20"/>
      <c r="AN52" s="20">
        <f t="shared" si="0"/>
        <v>644662</v>
      </c>
      <c r="AO52" s="64">
        <f t="shared" si="1"/>
        <v>231.98960717421659</v>
      </c>
    </row>
    <row r="53" spans="1:41">
      <c r="A53" s="43" t="s">
        <v>94</v>
      </c>
      <c r="B53" s="43" t="s">
        <v>95</v>
      </c>
      <c r="C53" s="59" t="s">
        <v>1003</v>
      </c>
      <c r="D53" s="23">
        <v>1448825</v>
      </c>
      <c r="E53" s="23">
        <v>252273</v>
      </c>
      <c r="F53" s="44">
        <v>474.30838813507592</v>
      </c>
      <c r="G53" s="25"/>
      <c r="H53" s="19" t="s">
        <v>707</v>
      </c>
      <c r="I53" s="20">
        <v>455440</v>
      </c>
      <c r="J53" s="20">
        <v>228985</v>
      </c>
      <c r="K53" s="20"/>
      <c r="L53" s="20"/>
      <c r="M53" s="20"/>
      <c r="N53" s="22">
        <v>10000</v>
      </c>
      <c r="O53" s="23">
        <v>10200</v>
      </c>
      <c r="P53" s="23">
        <v>4714</v>
      </c>
      <c r="Q53" s="23"/>
      <c r="R53" s="23"/>
      <c r="S53" s="23"/>
      <c r="T53" s="23"/>
      <c r="U53" s="23">
        <v>62569</v>
      </c>
      <c r="V53" s="23">
        <v>21082</v>
      </c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1"/>
      <c r="AJ53" s="20"/>
      <c r="AK53" s="20"/>
      <c r="AL53" s="20"/>
      <c r="AN53" s="20">
        <f t="shared" si="0"/>
        <v>528209</v>
      </c>
      <c r="AO53" s="64">
        <f t="shared" si="1"/>
        <v>36.45775024588891</v>
      </c>
    </row>
    <row r="54" spans="1:41">
      <c r="A54" s="43" t="s">
        <v>96</v>
      </c>
      <c r="B54" s="43" t="s">
        <v>97</v>
      </c>
      <c r="C54" s="57"/>
      <c r="D54" s="23">
        <v>1347500</v>
      </c>
      <c r="E54" s="23">
        <v>485221</v>
      </c>
      <c r="F54" s="44">
        <v>177.70850808188433</v>
      </c>
      <c r="G54" s="25"/>
      <c r="H54" s="19"/>
      <c r="I54" s="20">
        <v>419808</v>
      </c>
      <c r="J54" s="20">
        <v>197220</v>
      </c>
      <c r="K54" s="20"/>
      <c r="L54" s="20">
        <v>169298</v>
      </c>
      <c r="M54" s="20">
        <v>79073</v>
      </c>
      <c r="N54" s="20"/>
      <c r="O54" s="23">
        <v>447336</v>
      </c>
      <c r="P54" s="23">
        <v>226493</v>
      </c>
      <c r="Q54" s="23"/>
      <c r="R54" s="23">
        <v>113608</v>
      </c>
      <c r="S54" s="23">
        <v>49289</v>
      </c>
      <c r="T54" s="23"/>
      <c r="U54" s="23">
        <v>107360</v>
      </c>
      <c r="V54" s="23">
        <v>56149</v>
      </c>
      <c r="W54" s="23"/>
      <c r="X54" s="23">
        <v>46336</v>
      </c>
      <c r="Y54" s="23">
        <v>24371</v>
      </c>
      <c r="Z54" s="23"/>
      <c r="AA54" s="23">
        <v>27348</v>
      </c>
      <c r="AB54" s="23">
        <v>16681</v>
      </c>
      <c r="AC54" s="23"/>
      <c r="AD54" s="23">
        <v>44640</v>
      </c>
      <c r="AE54" s="23">
        <v>20824</v>
      </c>
      <c r="AF54" s="23"/>
      <c r="AG54" s="23">
        <v>191628</v>
      </c>
      <c r="AH54" s="23">
        <v>89831</v>
      </c>
      <c r="AI54" s="21"/>
      <c r="AJ54" s="20"/>
      <c r="AK54" s="20"/>
      <c r="AL54" s="20"/>
      <c r="AN54" s="20">
        <f t="shared" si="0"/>
        <v>1567362</v>
      </c>
      <c r="AO54" s="64">
        <f t="shared" si="1"/>
        <v>116.31628942486086</v>
      </c>
    </row>
    <row r="55" spans="1:41">
      <c r="A55" s="43" t="s">
        <v>98</v>
      </c>
      <c r="B55" s="43" t="s">
        <v>99</v>
      </c>
      <c r="C55" s="57"/>
      <c r="D55" s="23"/>
      <c r="E55" s="23">
        <v>277632</v>
      </c>
      <c r="F55" s="44">
        <v>-100</v>
      </c>
      <c r="G55" s="25"/>
      <c r="H55" s="19" t="s">
        <v>735</v>
      </c>
      <c r="I55" s="20"/>
      <c r="J55" s="20"/>
      <c r="K55" s="20"/>
      <c r="L55" s="20"/>
      <c r="M55" s="20"/>
      <c r="N55" s="20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1"/>
      <c r="AJ55" s="20"/>
      <c r="AK55" s="20"/>
      <c r="AL55" s="20"/>
      <c r="AN55" s="20">
        <f t="shared" si="0"/>
        <v>0</v>
      </c>
      <c r="AO55" s="64" t="e">
        <f t="shared" si="1"/>
        <v>#DIV/0!</v>
      </c>
    </row>
    <row r="56" spans="1:41">
      <c r="A56" s="43" t="s">
        <v>100</v>
      </c>
      <c r="B56" s="43" t="s">
        <v>101</v>
      </c>
      <c r="C56" s="67" t="s">
        <v>1004</v>
      </c>
      <c r="D56" s="23">
        <v>1046040</v>
      </c>
      <c r="E56" s="23">
        <v>1423600</v>
      </c>
      <c r="F56" s="44">
        <v>-26.521494801910649</v>
      </c>
      <c r="G56" s="25"/>
      <c r="H56" s="19"/>
      <c r="I56" s="20">
        <v>409368</v>
      </c>
      <c r="J56" s="20">
        <v>227154</v>
      </c>
      <c r="K56" s="20"/>
      <c r="L56" s="20"/>
      <c r="M56" s="20"/>
      <c r="N56" s="20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1"/>
      <c r="AJ56" s="20"/>
      <c r="AK56" s="20"/>
      <c r="AL56" s="20"/>
      <c r="AN56" s="20">
        <f t="shared" si="0"/>
        <v>409368</v>
      </c>
      <c r="AO56" s="64">
        <f t="shared" si="1"/>
        <v>39.135023517265111</v>
      </c>
    </row>
    <row r="57" spans="1:41">
      <c r="A57" s="43" t="s">
        <v>102</v>
      </c>
      <c r="B57" s="43" t="s">
        <v>103</v>
      </c>
      <c r="C57" s="59" t="s">
        <v>1005</v>
      </c>
      <c r="D57" s="23">
        <v>42310</v>
      </c>
      <c r="E57" s="23">
        <v>341052</v>
      </c>
      <c r="F57" s="44">
        <v>-87.594267149877439</v>
      </c>
      <c r="G57" s="25"/>
      <c r="H57" s="19" t="s">
        <v>706</v>
      </c>
      <c r="I57" s="20"/>
      <c r="J57" s="20"/>
      <c r="K57" s="20"/>
      <c r="L57" s="20"/>
      <c r="M57" s="20"/>
      <c r="N57" s="20"/>
      <c r="O57" s="23">
        <v>50000</v>
      </c>
      <c r="P57" s="23">
        <v>31456</v>
      </c>
      <c r="Q57" s="23"/>
      <c r="R57" s="23">
        <v>71301</v>
      </c>
      <c r="S57" s="23">
        <v>41523</v>
      </c>
      <c r="T57" s="23"/>
      <c r="U57" s="23">
        <v>77251</v>
      </c>
      <c r="V57" s="23">
        <v>44114</v>
      </c>
      <c r="W57" s="23"/>
      <c r="X57" s="23">
        <v>20125</v>
      </c>
      <c r="Y57" s="23">
        <v>11054</v>
      </c>
      <c r="Z57" s="23"/>
      <c r="AA57" s="23">
        <v>16625</v>
      </c>
      <c r="AB57" s="23">
        <v>8915</v>
      </c>
      <c r="AC57" s="23"/>
      <c r="AD57" s="23"/>
      <c r="AE57" s="23"/>
      <c r="AF57" s="23"/>
      <c r="AG57" s="23">
        <v>100800</v>
      </c>
      <c r="AH57" s="23">
        <v>47255</v>
      </c>
      <c r="AI57" s="21"/>
      <c r="AJ57" s="20"/>
      <c r="AK57" s="20"/>
      <c r="AL57" s="20"/>
      <c r="AN57" s="20">
        <f t="shared" si="0"/>
        <v>336102</v>
      </c>
      <c r="AO57" s="64">
        <f t="shared" si="1"/>
        <v>794.37957929567483</v>
      </c>
    </row>
    <row r="58" spans="1:41">
      <c r="A58" s="43" t="s">
        <v>104</v>
      </c>
      <c r="B58" s="43" t="s">
        <v>105</v>
      </c>
      <c r="C58" s="57"/>
      <c r="D58" s="23"/>
      <c r="E58" s="23">
        <v>7250</v>
      </c>
      <c r="F58" s="44">
        <v>-100</v>
      </c>
      <c r="G58" s="25"/>
      <c r="H58" s="19" t="s">
        <v>706</v>
      </c>
      <c r="I58" s="20"/>
      <c r="J58" s="20"/>
      <c r="K58" s="20"/>
      <c r="L58" s="20"/>
      <c r="M58" s="20"/>
      <c r="N58" s="20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1"/>
      <c r="AJ58" s="20"/>
      <c r="AK58" s="20"/>
      <c r="AL58" s="20"/>
      <c r="AN58" s="20">
        <f t="shared" si="0"/>
        <v>0</v>
      </c>
      <c r="AO58" s="64" t="e">
        <f t="shared" si="1"/>
        <v>#DIV/0!</v>
      </c>
    </row>
    <row r="59" spans="1:41">
      <c r="A59" s="43" t="s">
        <v>106</v>
      </c>
      <c r="B59" s="43" t="s">
        <v>107</v>
      </c>
      <c r="C59" s="57"/>
      <c r="D59" s="23"/>
      <c r="E59" s="23">
        <v>505383</v>
      </c>
      <c r="F59" s="44">
        <v>-100</v>
      </c>
      <c r="G59" s="25"/>
      <c r="H59" s="19" t="s">
        <v>706</v>
      </c>
      <c r="I59" s="20"/>
      <c r="J59" s="20"/>
      <c r="K59" s="20"/>
      <c r="L59" s="20"/>
      <c r="M59" s="20"/>
      <c r="N59" s="20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1"/>
      <c r="AJ59" s="20"/>
      <c r="AK59" s="20"/>
      <c r="AL59" s="20"/>
      <c r="AN59" s="20">
        <f t="shared" si="0"/>
        <v>0</v>
      </c>
      <c r="AO59" s="64" t="e">
        <f t="shared" si="1"/>
        <v>#DIV/0!</v>
      </c>
    </row>
    <row r="60" spans="1:41">
      <c r="A60" s="43" t="s">
        <v>108</v>
      </c>
      <c r="B60" s="43" t="s">
        <v>109</v>
      </c>
      <c r="C60" s="57"/>
      <c r="D60" s="23">
        <v>39151</v>
      </c>
      <c r="E60" s="23">
        <v>33460</v>
      </c>
      <c r="F60" s="44">
        <v>17.00836820083682</v>
      </c>
      <c r="G60" s="25"/>
      <c r="H60" s="19"/>
      <c r="I60" s="20"/>
      <c r="J60" s="20"/>
      <c r="K60" s="20"/>
      <c r="L60" s="20"/>
      <c r="M60" s="20"/>
      <c r="N60" s="20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1"/>
      <c r="AJ60" s="20"/>
      <c r="AK60" s="20"/>
      <c r="AL60" s="20"/>
      <c r="AN60" s="20">
        <f t="shared" si="0"/>
        <v>0</v>
      </c>
      <c r="AO60" s="64">
        <f t="shared" si="1"/>
        <v>0</v>
      </c>
    </row>
    <row r="61" spans="1:41">
      <c r="A61" s="43" t="s">
        <v>110</v>
      </c>
      <c r="B61" s="43" t="s">
        <v>111</v>
      </c>
      <c r="C61" s="59" t="s">
        <v>1008</v>
      </c>
      <c r="D61" s="23">
        <v>989745</v>
      </c>
      <c r="E61" s="23">
        <v>2430526</v>
      </c>
      <c r="F61" s="44">
        <v>-59.278567684525896</v>
      </c>
      <c r="G61" s="25"/>
      <c r="H61" s="19"/>
      <c r="I61" s="20">
        <v>30000</v>
      </c>
      <c r="J61" s="20">
        <v>17644</v>
      </c>
      <c r="K61" s="20"/>
      <c r="L61" s="20">
        <v>356365</v>
      </c>
      <c r="M61" s="20">
        <v>211366</v>
      </c>
      <c r="N61" s="20"/>
      <c r="O61" s="23">
        <v>266955</v>
      </c>
      <c r="P61" s="23">
        <v>159046</v>
      </c>
      <c r="Q61" s="23"/>
      <c r="R61" s="23">
        <v>466785</v>
      </c>
      <c r="S61" s="23">
        <v>282919</v>
      </c>
      <c r="T61" s="23"/>
      <c r="U61" s="23">
        <v>109390</v>
      </c>
      <c r="V61" s="23">
        <v>65866</v>
      </c>
      <c r="W61" s="23"/>
      <c r="X61" s="23">
        <v>68175</v>
      </c>
      <c r="Y61" s="23">
        <v>29153</v>
      </c>
      <c r="Z61" s="23"/>
      <c r="AA61" s="23">
        <v>937800</v>
      </c>
      <c r="AB61" s="23">
        <v>556079</v>
      </c>
      <c r="AC61" s="23"/>
      <c r="AD61" s="23">
        <v>145597</v>
      </c>
      <c r="AE61" s="23">
        <v>86296</v>
      </c>
      <c r="AF61" s="23"/>
      <c r="AG61" s="23">
        <v>110510</v>
      </c>
      <c r="AH61" s="23">
        <v>58489</v>
      </c>
      <c r="AI61" s="21"/>
      <c r="AJ61" s="20"/>
      <c r="AK61" s="20"/>
      <c r="AL61" s="20"/>
      <c r="AN61" s="20">
        <f t="shared" si="0"/>
        <v>2491577</v>
      </c>
      <c r="AO61" s="64">
        <f t="shared" si="1"/>
        <v>251.73928638184583</v>
      </c>
    </row>
    <row r="62" spans="1:41">
      <c r="A62" s="43" t="s">
        <v>112</v>
      </c>
      <c r="B62" s="43" t="s">
        <v>113</v>
      </c>
      <c r="C62" s="57"/>
      <c r="D62" s="23">
        <v>4490</v>
      </c>
      <c r="E62" s="23">
        <v>35125</v>
      </c>
      <c r="F62" s="44">
        <v>-87.217081850533802</v>
      </c>
      <c r="G62" s="25"/>
      <c r="H62" s="19" t="s">
        <v>706</v>
      </c>
      <c r="I62" s="20"/>
      <c r="J62" s="20"/>
      <c r="K62" s="20"/>
      <c r="L62" s="20">
        <v>146200</v>
      </c>
      <c r="M62" s="20">
        <v>101189</v>
      </c>
      <c r="N62" s="20"/>
      <c r="O62" s="23">
        <v>67550</v>
      </c>
      <c r="P62" s="23">
        <v>42949</v>
      </c>
      <c r="Q62" s="23"/>
      <c r="R62" s="23"/>
      <c r="S62" s="23"/>
      <c r="T62" s="23"/>
      <c r="U62" s="23">
        <v>219520</v>
      </c>
      <c r="V62" s="23">
        <v>101008</v>
      </c>
      <c r="W62" s="23"/>
      <c r="X62" s="23">
        <v>61200</v>
      </c>
      <c r="Y62" s="23">
        <v>29345</v>
      </c>
      <c r="Z62" s="23"/>
      <c r="AA62" s="23">
        <v>-6310</v>
      </c>
      <c r="AB62" s="23">
        <v>-12510</v>
      </c>
      <c r="AC62" s="23"/>
      <c r="AD62" s="23"/>
      <c r="AE62" s="23"/>
      <c r="AF62" s="23"/>
      <c r="AG62" s="23">
        <v>77200</v>
      </c>
      <c r="AH62" s="23">
        <v>35676</v>
      </c>
      <c r="AI62" s="21"/>
      <c r="AJ62" s="20"/>
      <c r="AK62" s="20"/>
      <c r="AL62" s="20"/>
      <c r="AN62" s="20">
        <f t="shared" si="0"/>
        <v>565360</v>
      </c>
      <c r="AO62" s="64">
        <f t="shared" si="1"/>
        <v>12591.536748329621</v>
      </c>
    </row>
    <row r="63" spans="1:41">
      <c r="A63" s="43" t="s">
        <v>114</v>
      </c>
      <c r="B63" s="43" t="s">
        <v>115</v>
      </c>
      <c r="C63" s="57"/>
      <c r="D63" s="23">
        <v>31450</v>
      </c>
      <c r="E63" s="23">
        <v>213102</v>
      </c>
      <c r="F63" s="44">
        <v>-85.241809086728423</v>
      </c>
      <c r="G63" s="25"/>
      <c r="H63" s="19"/>
      <c r="I63" s="20"/>
      <c r="J63" s="20"/>
      <c r="K63" s="20"/>
      <c r="L63" s="20">
        <v>36686</v>
      </c>
      <c r="M63" s="20">
        <v>19869</v>
      </c>
      <c r="N63" s="20"/>
      <c r="O63" s="23"/>
      <c r="P63" s="23"/>
      <c r="Q63" s="23"/>
      <c r="R63" s="23"/>
      <c r="S63" s="23"/>
      <c r="T63" s="23"/>
      <c r="U63" s="23"/>
      <c r="V63" s="23"/>
      <c r="W63" s="23"/>
      <c r="X63" s="23">
        <v>11730</v>
      </c>
      <c r="Y63" s="23">
        <v>5485</v>
      </c>
      <c r="Z63" s="23"/>
      <c r="AA63" s="23"/>
      <c r="AB63" s="23"/>
      <c r="AC63" s="23"/>
      <c r="AD63" s="23">
        <v>33575</v>
      </c>
      <c r="AE63" s="23">
        <v>19018</v>
      </c>
      <c r="AF63" s="23"/>
      <c r="AG63" s="23"/>
      <c r="AH63" s="23"/>
      <c r="AI63" s="21"/>
      <c r="AJ63" s="20"/>
      <c r="AK63" s="20"/>
      <c r="AL63" s="20"/>
      <c r="AN63" s="20">
        <f t="shared" si="0"/>
        <v>81991</v>
      </c>
      <c r="AO63" s="64">
        <f t="shared" si="1"/>
        <v>260.70270270270271</v>
      </c>
    </row>
    <row r="64" spans="1:41">
      <c r="A64" s="43" t="s">
        <v>116</v>
      </c>
      <c r="B64" s="43" t="s">
        <v>117</v>
      </c>
      <c r="C64" s="57"/>
      <c r="D64" s="23"/>
      <c r="E64" s="23">
        <v>350369</v>
      </c>
      <c r="F64" s="44">
        <v>-100</v>
      </c>
      <c r="G64" s="25"/>
      <c r="H64" s="19"/>
      <c r="I64" s="20"/>
      <c r="J64" s="20"/>
      <c r="K64" s="20"/>
      <c r="L64" s="20"/>
      <c r="M64" s="20"/>
      <c r="N64" s="20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1"/>
      <c r="AJ64" s="20"/>
      <c r="AK64" s="20"/>
      <c r="AL64" s="20"/>
      <c r="AN64" s="20">
        <f t="shared" si="0"/>
        <v>0</v>
      </c>
      <c r="AO64" s="64" t="e">
        <f t="shared" si="1"/>
        <v>#DIV/0!</v>
      </c>
    </row>
    <row r="65" spans="1:41">
      <c r="A65" s="43" t="s">
        <v>118</v>
      </c>
      <c r="B65" s="43" t="s">
        <v>119</v>
      </c>
      <c r="C65" s="57"/>
      <c r="D65" s="23">
        <v>400800</v>
      </c>
      <c r="E65" s="23"/>
      <c r="F65" s="24"/>
      <c r="G65" s="25"/>
      <c r="H65" s="19"/>
      <c r="I65" s="20"/>
      <c r="J65" s="20"/>
      <c r="K65" s="20"/>
      <c r="L65" s="20"/>
      <c r="M65" s="20"/>
      <c r="N65" s="20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1"/>
      <c r="AJ65" s="20"/>
      <c r="AK65" s="20"/>
      <c r="AL65" s="20"/>
      <c r="AN65" s="20">
        <f t="shared" si="0"/>
        <v>0</v>
      </c>
      <c r="AO65" s="64">
        <f t="shared" si="1"/>
        <v>0</v>
      </c>
    </row>
    <row r="66" spans="1:41">
      <c r="A66" s="43" t="s">
        <v>120</v>
      </c>
      <c r="B66" s="43" t="s">
        <v>121</v>
      </c>
      <c r="C66" s="57"/>
      <c r="D66" s="23">
        <v>1769877</v>
      </c>
      <c r="E66" s="23">
        <v>804330</v>
      </c>
      <c r="F66" s="44">
        <v>120.04363880496811</v>
      </c>
      <c r="G66" s="25"/>
      <c r="H66" s="19" t="s">
        <v>707</v>
      </c>
      <c r="I66" s="20">
        <v>130433</v>
      </c>
      <c r="J66" s="20">
        <v>63701</v>
      </c>
      <c r="K66" s="20"/>
      <c r="L66" s="20">
        <v>11254</v>
      </c>
      <c r="M66" s="20">
        <v>6546</v>
      </c>
      <c r="N66" s="20"/>
      <c r="O66" s="23">
        <v>129328</v>
      </c>
      <c r="P66" s="23">
        <v>69136</v>
      </c>
      <c r="Q66" s="23"/>
      <c r="R66" s="23">
        <v>85400</v>
      </c>
      <c r="S66" s="23">
        <v>46686</v>
      </c>
      <c r="T66" s="23"/>
      <c r="U66" s="23">
        <v>45420</v>
      </c>
      <c r="V66" s="23">
        <v>24471</v>
      </c>
      <c r="W66" s="23"/>
      <c r="X66" s="23">
        <v>178764</v>
      </c>
      <c r="Y66" s="23">
        <v>95557</v>
      </c>
      <c r="Z66" s="23"/>
      <c r="AA66" s="23">
        <v>74733</v>
      </c>
      <c r="AB66" s="23">
        <v>40435</v>
      </c>
      <c r="AC66" s="23"/>
      <c r="AD66" s="23"/>
      <c r="AE66" s="23"/>
      <c r="AF66" s="23"/>
      <c r="AG66" s="23">
        <v>169148</v>
      </c>
      <c r="AH66" s="23">
        <v>74923</v>
      </c>
      <c r="AI66" s="21"/>
      <c r="AJ66" s="20"/>
      <c r="AK66" s="20"/>
      <c r="AL66" s="20"/>
      <c r="AN66" s="20">
        <f t="shared" si="0"/>
        <v>824480</v>
      </c>
      <c r="AO66" s="64">
        <f t="shared" si="1"/>
        <v>46.584028155628893</v>
      </c>
    </row>
    <row r="67" spans="1:41">
      <c r="A67" s="43" t="s">
        <v>122</v>
      </c>
      <c r="B67" s="43" t="s">
        <v>123</v>
      </c>
      <c r="C67" s="57"/>
      <c r="D67" s="23">
        <v>1308165</v>
      </c>
      <c r="E67" s="23">
        <v>12193235</v>
      </c>
      <c r="F67" s="44">
        <v>-89.271386961704579</v>
      </c>
      <c r="G67" s="45">
        <f>20000+20000+40000</f>
        <v>80000</v>
      </c>
      <c r="H67" s="19" t="s">
        <v>706</v>
      </c>
      <c r="I67" s="20">
        <v>166150</v>
      </c>
      <c r="J67" s="20">
        <v>110286</v>
      </c>
      <c r="K67" s="20"/>
      <c r="L67" s="20">
        <v>163700</v>
      </c>
      <c r="M67" s="20">
        <v>105214</v>
      </c>
      <c r="N67" s="22">
        <v>40000</v>
      </c>
      <c r="O67" s="23">
        <v>1845630</v>
      </c>
      <c r="P67" s="23">
        <v>1085173</v>
      </c>
      <c r="Q67" s="23"/>
      <c r="R67" s="23"/>
      <c r="S67" s="23"/>
      <c r="T67" s="23"/>
      <c r="U67" s="23">
        <v>33245</v>
      </c>
      <c r="V67" s="23">
        <v>22591</v>
      </c>
      <c r="W67" s="23"/>
      <c r="X67" s="23"/>
      <c r="Y67" s="23"/>
      <c r="Z67" s="23"/>
      <c r="AA67" s="23">
        <v>270725</v>
      </c>
      <c r="AB67" s="23">
        <v>169722</v>
      </c>
      <c r="AC67" s="23"/>
      <c r="AD67" s="23"/>
      <c r="AE67" s="23"/>
      <c r="AF67" s="23"/>
      <c r="AG67" s="23"/>
      <c r="AH67" s="23"/>
      <c r="AI67" s="21"/>
      <c r="AJ67" s="20"/>
      <c r="AK67" s="20"/>
      <c r="AL67" s="20"/>
      <c r="AN67" s="20">
        <f t="shared" si="0"/>
        <v>2479450</v>
      </c>
      <c r="AO67" s="64">
        <f t="shared" si="1"/>
        <v>189.5364881341421</v>
      </c>
    </row>
    <row r="68" spans="1:41">
      <c r="A68" s="43" t="s">
        <v>124</v>
      </c>
      <c r="B68" s="43" t="s">
        <v>125</v>
      </c>
      <c r="C68" s="57"/>
      <c r="D68" s="23">
        <v>277933</v>
      </c>
      <c r="E68" s="23">
        <v>38675</v>
      </c>
      <c r="F68" s="44">
        <v>618.63736263736268</v>
      </c>
      <c r="G68" s="25"/>
      <c r="H68" s="19"/>
      <c r="I68" s="20"/>
      <c r="J68" s="20"/>
      <c r="K68" s="20"/>
      <c r="L68" s="20"/>
      <c r="M68" s="20"/>
      <c r="N68" s="20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1"/>
      <c r="AJ68" s="20"/>
      <c r="AK68" s="20"/>
      <c r="AL68" s="20"/>
      <c r="AN68" s="20">
        <f t="shared" si="0"/>
        <v>0</v>
      </c>
      <c r="AO68" s="64">
        <f t="shared" si="1"/>
        <v>0</v>
      </c>
    </row>
    <row r="69" spans="1:41">
      <c r="A69" s="43" t="s">
        <v>126</v>
      </c>
      <c r="B69" s="43" t="s">
        <v>127</v>
      </c>
      <c r="C69" s="57"/>
      <c r="D69" s="23"/>
      <c r="E69" s="23">
        <v>11412</v>
      </c>
      <c r="F69" s="44">
        <v>-100</v>
      </c>
      <c r="G69" s="25"/>
      <c r="H69" s="19"/>
      <c r="I69" s="20"/>
      <c r="J69" s="20"/>
      <c r="K69" s="20"/>
      <c r="L69" s="20"/>
      <c r="M69" s="20"/>
      <c r="N69" s="20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1"/>
      <c r="AJ69" s="20"/>
      <c r="AK69" s="20"/>
      <c r="AL69" s="20"/>
      <c r="AN69" s="20">
        <f t="shared" si="0"/>
        <v>0</v>
      </c>
      <c r="AO69" s="64" t="e">
        <f t="shared" si="1"/>
        <v>#DIV/0!</v>
      </c>
    </row>
    <row r="70" spans="1:41">
      <c r="A70" s="43" t="s">
        <v>128</v>
      </c>
      <c r="B70" s="43" t="s">
        <v>129</v>
      </c>
      <c r="C70" s="57"/>
      <c r="D70" s="23">
        <v>135914</v>
      </c>
      <c r="E70" s="23">
        <v>245920</v>
      </c>
      <c r="F70" s="44">
        <v>-44.732433311646062</v>
      </c>
      <c r="G70" s="25"/>
      <c r="H70" s="19"/>
      <c r="I70" s="20">
        <v>5000</v>
      </c>
      <c r="J70" s="20">
        <v>3067</v>
      </c>
      <c r="K70" s="20"/>
      <c r="L70" s="20"/>
      <c r="M70" s="20"/>
      <c r="N70" s="20"/>
      <c r="O70" s="23"/>
      <c r="P70" s="23"/>
      <c r="Q70" s="23"/>
      <c r="R70" s="23">
        <v>38576</v>
      </c>
      <c r="S70" s="23">
        <v>14868</v>
      </c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1"/>
      <c r="AJ70" s="20"/>
      <c r="AK70" s="20"/>
      <c r="AL70" s="20"/>
      <c r="AN70" s="20">
        <f t="shared" ref="AN70:AN133" si="2">SUM(I70+L70+O70+R70+U70+X70+AA70+AD70+AG70)</f>
        <v>43576</v>
      </c>
      <c r="AO70" s="64">
        <f t="shared" ref="AO70:AO133" si="3">(AN70*100/D70)</f>
        <v>32.061450623188193</v>
      </c>
    </row>
    <row r="71" spans="1:41">
      <c r="A71" s="43" t="s">
        <v>130</v>
      </c>
      <c r="B71" s="43" t="s">
        <v>131</v>
      </c>
      <c r="C71" s="57"/>
      <c r="D71" s="23"/>
      <c r="E71" s="23">
        <v>51799</v>
      </c>
      <c r="F71" s="44">
        <v>-100</v>
      </c>
      <c r="G71" s="25"/>
      <c r="H71" s="19"/>
      <c r="I71" s="20"/>
      <c r="J71" s="20"/>
      <c r="K71" s="20"/>
      <c r="L71" s="20"/>
      <c r="M71" s="20"/>
      <c r="N71" s="20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1"/>
      <c r="AJ71" s="20"/>
      <c r="AK71" s="20"/>
      <c r="AL71" s="20"/>
      <c r="AN71" s="20">
        <f t="shared" si="2"/>
        <v>0</v>
      </c>
      <c r="AO71" s="64" t="e">
        <f t="shared" si="3"/>
        <v>#DIV/0!</v>
      </c>
    </row>
    <row r="72" spans="1:41">
      <c r="A72" s="43" t="s">
        <v>132</v>
      </c>
      <c r="B72" s="43" t="s">
        <v>133</v>
      </c>
      <c r="C72" s="57"/>
      <c r="D72" s="23">
        <v>135886</v>
      </c>
      <c r="E72" s="23">
        <v>6193741</v>
      </c>
      <c r="F72" s="44">
        <v>-97.806075520432643</v>
      </c>
      <c r="G72" s="25"/>
      <c r="H72" s="19" t="s">
        <v>706</v>
      </c>
      <c r="I72" s="20"/>
      <c r="J72" s="20"/>
      <c r="K72" s="20"/>
      <c r="L72" s="20"/>
      <c r="M72" s="20"/>
      <c r="N72" s="20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1"/>
      <c r="AJ72" s="20"/>
      <c r="AK72" s="20"/>
      <c r="AL72" s="20"/>
      <c r="AN72" s="20">
        <f t="shared" si="2"/>
        <v>0</v>
      </c>
      <c r="AO72" s="64">
        <f t="shared" si="3"/>
        <v>0</v>
      </c>
    </row>
    <row r="73" spans="1:41">
      <c r="A73" s="43" t="s">
        <v>134</v>
      </c>
      <c r="B73" s="43" t="s">
        <v>135</v>
      </c>
      <c r="C73" s="57"/>
      <c r="D73" s="23">
        <v>474248</v>
      </c>
      <c r="E73" s="23">
        <v>738692</v>
      </c>
      <c r="F73" s="44">
        <v>-35.798952743497971</v>
      </c>
      <c r="G73" s="25"/>
      <c r="H73" s="19" t="s">
        <v>707</v>
      </c>
      <c r="I73" s="20"/>
      <c r="J73" s="20"/>
      <c r="K73" s="20"/>
      <c r="L73" s="20">
        <v>143700</v>
      </c>
      <c r="M73" s="20">
        <v>72245</v>
      </c>
      <c r="N73" s="20"/>
      <c r="O73" s="23">
        <v>867520</v>
      </c>
      <c r="P73" s="23">
        <v>443902</v>
      </c>
      <c r="Q73" s="23"/>
      <c r="R73" s="23"/>
      <c r="S73" s="23"/>
      <c r="T73" s="23"/>
      <c r="U73" s="23">
        <v>312795</v>
      </c>
      <c r="V73" s="23">
        <v>138871</v>
      </c>
      <c r="W73" s="23"/>
      <c r="X73" s="23">
        <v>12996</v>
      </c>
      <c r="Y73" s="23">
        <v>7394</v>
      </c>
      <c r="Z73" s="23"/>
      <c r="AA73" s="23">
        <v>27639</v>
      </c>
      <c r="AB73" s="23">
        <v>10583</v>
      </c>
      <c r="AC73" s="23"/>
      <c r="AD73" s="23">
        <v>689989</v>
      </c>
      <c r="AE73" s="23">
        <v>236564</v>
      </c>
      <c r="AF73" s="23"/>
      <c r="AG73" s="23">
        <v>25944</v>
      </c>
      <c r="AH73" s="23">
        <v>12487</v>
      </c>
      <c r="AI73" s="21"/>
      <c r="AJ73" s="20"/>
      <c r="AK73" s="20"/>
      <c r="AL73" s="20"/>
      <c r="AN73" s="20">
        <f t="shared" si="2"/>
        <v>2080583</v>
      </c>
      <c r="AO73" s="64">
        <f t="shared" si="3"/>
        <v>438.71202408866247</v>
      </c>
    </row>
    <row r="74" spans="1:41">
      <c r="A74" s="43" t="s">
        <v>136</v>
      </c>
      <c r="B74" s="43" t="s">
        <v>137</v>
      </c>
      <c r="C74" s="57"/>
      <c r="D74" s="23">
        <v>82789</v>
      </c>
      <c r="E74" s="23">
        <v>412202</v>
      </c>
      <c r="F74" s="44">
        <v>-79.915429813538026</v>
      </c>
      <c r="G74" s="25"/>
      <c r="H74" s="19"/>
      <c r="I74" s="20"/>
      <c r="J74" s="20"/>
      <c r="K74" s="20"/>
      <c r="L74" s="20"/>
      <c r="M74" s="20"/>
      <c r="N74" s="20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1"/>
      <c r="AJ74" s="20"/>
      <c r="AK74" s="20"/>
      <c r="AL74" s="20"/>
      <c r="AN74" s="20">
        <f t="shared" si="2"/>
        <v>0</v>
      </c>
      <c r="AO74" s="64">
        <f t="shared" si="3"/>
        <v>0</v>
      </c>
    </row>
    <row r="75" spans="1:41">
      <c r="A75" s="43" t="s">
        <v>138</v>
      </c>
      <c r="B75" s="43" t="s">
        <v>139</v>
      </c>
      <c r="C75" s="57"/>
      <c r="D75" s="23">
        <v>626029</v>
      </c>
      <c r="E75" s="23">
        <v>673075</v>
      </c>
      <c r="F75" s="44">
        <v>-6.9897113991754258</v>
      </c>
      <c r="G75" s="25"/>
      <c r="H75" s="19" t="s">
        <v>706</v>
      </c>
      <c r="I75" s="20"/>
      <c r="J75" s="20"/>
      <c r="K75" s="20"/>
      <c r="L75" s="20"/>
      <c r="M75" s="20"/>
      <c r="N75" s="20"/>
      <c r="O75" s="23"/>
      <c r="P75" s="23"/>
      <c r="Q75" s="23"/>
      <c r="R75" s="23"/>
      <c r="S75" s="23"/>
      <c r="T75" s="23"/>
      <c r="U75" s="23">
        <v>215250</v>
      </c>
      <c r="V75" s="23">
        <v>125844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1"/>
      <c r="AJ75" s="20"/>
      <c r="AK75" s="20"/>
      <c r="AL75" s="20"/>
      <c r="AN75" s="20">
        <f t="shared" si="2"/>
        <v>215250</v>
      </c>
      <c r="AO75" s="64">
        <f t="shared" si="3"/>
        <v>34.383391184753421</v>
      </c>
    </row>
    <row r="76" spans="1:41">
      <c r="A76" s="43" t="s">
        <v>140</v>
      </c>
      <c r="B76" s="43" t="s">
        <v>141</v>
      </c>
      <c r="C76" s="57"/>
      <c r="D76" s="23">
        <v>171305</v>
      </c>
      <c r="E76" s="23"/>
      <c r="F76" s="24"/>
      <c r="G76" s="25"/>
      <c r="H76" s="19" t="s">
        <v>706</v>
      </c>
      <c r="I76" s="20"/>
      <c r="J76" s="20"/>
      <c r="K76" s="20"/>
      <c r="L76" s="20"/>
      <c r="M76" s="20"/>
      <c r="N76" s="20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1"/>
      <c r="AJ76" s="20"/>
      <c r="AK76" s="20"/>
      <c r="AL76" s="20"/>
      <c r="AN76" s="20">
        <f t="shared" si="2"/>
        <v>0</v>
      </c>
      <c r="AO76" s="64">
        <f t="shared" si="3"/>
        <v>0</v>
      </c>
    </row>
    <row r="77" spans="1:41">
      <c r="A77" s="43" t="s">
        <v>142</v>
      </c>
      <c r="B77" s="43" t="s">
        <v>143</v>
      </c>
      <c r="C77" s="57"/>
      <c r="D77" s="23">
        <v>962567</v>
      </c>
      <c r="E77" s="23">
        <v>1194614</v>
      </c>
      <c r="F77" s="44">
        <v>-19.424433331603346</v>
      </c>
      <c r="G77" s="25"/>
      <c r="H77" s="19" t="s">
        <v>735</v>
      </c>
      <c r="I77" s="20">
        <v>100939</v>
      </c>
      <c r="J77" s="20">
        <v>51959</v>
      </c>
      <c r="K77" s="20"/>
      <c r="L77" s="20"/>
      <c r="M77" s="20"/>
      <c r="N77" s="20"/>
      <c r="O77" s="23">
        <v>34000</v>
      </c>
      <c r="P77" s="23">
        <v>19440</v>
      </c>
      <c r="Q77" s="23"/>
      <c r="R77" s="23">
        <v>113053</v>
      </c>
      <c r="S77" s="23">
        <v>60681</v>
      </c>
      <c r="T77" s="23"/>
      <c r="U77" s="23"/>
      <c r="V77" s="23"/>
      <c r="W77" s="23"/>
      <c r="X77" s="23"/>
      <c r="Y77" s="23"/>
      <c r="Z77" s="23"/>
      <c r="AA77" s="23">
        <v>47175</v>
      </c>
      <c r="AB77" s="23">
        <v>22334</v>
      </c>
      <c r="AC77" s="23"/>
      <c r="AD77" s="23"/>
      <c r="AE77" s="23"/>
      <c r="AF77" s="23"/>
      <c r="AG77" s="23"/>
      <c r="AH77" s="23"/>
      <c r="AI77" s="21"/>
      <c r="AJ77" s="20"/>
      <c r="AK77" s="20"/>
      <c r="AL77" s="20"/>
      <c r="AN77" s="20">
        <f t="shared" si="2"/>
        <v>295167</v>
      </c>
      <c r="AO77" s="64">
        <f t="shared" si="3"/>
        <v>30.664566726264251</v>
      </c>
    </row>
    <row r="78" spans="1:41">
      <c r="A78" s="43" t="s">
        <v>768</v>
      </c>
      <c r="B78" s="43" t="s">
        <v>769</v>
      </c>
      <c r="C78" s="57"/>
      <c r="D78" s="23"/>
      <c r="E78" s="23"/>
      <c r="F78" s="44"/>
      <c r="G78" s="25"/>
      <c r="H78" s="19" t="s">
        <v>706</v>
      </c>
      <c r="I78" s="20"/>
      <c r="J78" s="20"/>
      <c r="K78" s="20"/>
      <c r="L78" s="20">
        <v>14594</v>
      </c>
      <c r="M78" s="20">
        <v>8112</v>
      </c>
      <c r="N78" s="20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1"/>
      <c r="AJ78" s="20"/>
      <c r="AK78" s="20"/>
      <c r="AL78" s="20"/>
      <c r="AN78" s="20">
        <f t="shared" si="2"/>
        <v>14594</v>
      </c>
      <c r="AO78" s="64" t="e">
        <f t="shared" si="3"/>
        <v>#DIV/0!</v>
      </c>
    </row>
    <row r="79" spans="1:41">
      <c r="A79" s="43" t="s">
        <v>144</v>
      </c>
      <c r="B79" s="43" t="s">
        <v>145</v>
      </c>
      <c r="C79" s="57"/>
      <c r="D79" s="23">
        <v>770311</v>
      </c>
      <c r="E79" s="23">
        <v>37953</v>
      </c>
      <c r="F79" s="44">
        <v>1929.6445603773086</v>
      </c>
      <c r="G79" s="25"/>
      <c r="H79" s="19" t="s">
        <v>706</v>
      </c>
      <c r="I79" s="20">
        <v>12280</v>
      </c>
      <c r="J79" s="20">
        <v>6423</v>
      </c>
      <c r="K79" s="20"/>
      <c r="L79" s="20"/>
      <c r="M79" s="20"/>
      <c r="N79" s="20"/>
      <c r="O79" s="23"/>
      <c r="P79" s="23"/>
      <c r="Q79" s="23"/>
      <c r="R79" s="23">
        <v>42480</v>
      </c>
      <c r="S79" s="23">
        <v>20169</v>
      </c>
      <c r="T79" s="23"/>
      <c r="U79" s="23">
        <v>4400</v>
      </c>
      <c r="V79" s="23">
        <v>2258</v>
      </c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>
        <v>26932</v>
      </c>
      <c r="AH79" s="23">
        <v>14285</v>
      </c>
      <c r="AI79" s="21"/>
      <c r="AJ79" s="20"/>
      <c r="AK79" s="20"/>
      <c r="AL79" s="20"/>
      <c r="AN79" s="20">
        <f t="shared" si="2"/>
        <v>86092</v>
      </c>
      <c r="AO79" s="64">
        <f t="shared" si="3"/>
        <v>11.176265170820617</v>
      </c>
    </row>
    <row r="80" spans="1:41">
      <c r="A80" s="43" t="s">
        <v>146</v>
      </c>
      <c r="B80" s="43" t="s">
        <v>147</v>
      </c>
      <c r="C80" s="57"/>
      <c r="D80" s="23"/>
      <c r="E80" s="23">
        <v>879554</v>
      </c>
      <c r="F80" s="44">
        <v>-100</v>
      </c>
      <c r="G80" s="25"/>
      <c r="H80" s="19"/>
      <c r="I80" s="20"/>
      <c r="J80" s="20"/>
      <c r="K80" s="20"/>
      <c r="L80" s="20"/>
      <c r="M80" s="20"/>
      <c r="N80" s="20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1"/>
      <c r="AJ80" s="20"/>
      <c r="AK80" s="20"/>
      <c r="AL80" s="20"/>
      <c r="AN80" s="20">
        <f t="shared" si="2"/>
        <v>0</v>
      </c>
      <c r="AO80" s="64" t="e">
        <f t="shared" si="3"/>
        <v>#DIV/0!</v>
      </c>
    </row>
    <row r="81" spans="1:41">
      <c r="A81" s="43" t="s">
        <v>148</v>
      </c>
      <c r="B81" s="43" t="s">
        <v>149</v>
      </c>
      <c r="C81" s="57"/>
      <c r="D81" s="23">
        <v>239500</v>
      </c>
      <c r="E81" s="23">
        <v>12500</v>
      </c>
      <c r="F81" s="44">
        <v>1816</v>
      </c>
      <c r="G81" s="25"/>
      <c r="H81" s="19" t="s">
        <v>706</v>
      </c>
      <c r="I81" s="20"/>
      <c r="J81" s="20"/>
      <c r="K81" s="20"/>
      <c r="L81" s="20"/>
      <c r="M81" s="20"/>
      <c r="N81" s="20"/>
      <c r="O81" s="23"/>
      <c r="P81" s="23"/>
      <c r="Q81" s="23"/>
      <c r="R81" s="23">
        <v>403430</v>
      </c>
      <c r="S81" s="23">
        <v>198746</v>
      </c>
      <c r="T81" s="23"/>
      <c r="U81" s="23">
        <v>5000</v>
      </c>
      <c r="V81" s="23">
        <v>1914</v>
      </c>
      <c r="W81" s="23"/>
      <c r="X81" s="23"/>
      <c r="Y81" s="23"/>
      <c r="Z81" s="23"/>
      <c r="AA81" s="23">
        <v>35488</v>
      </c>
      <c r="AB81" s="23">
        <v>15876</v>
      </c>
      <c r="AC81" s="23"/>
      <c r="AD81" s="23">
        <v>146000</v>
      </c>
      <c r="AE81" s="23">
        <v>76786</v>
      </c>
      <c r="AF81" s="23"/>
      <c r="AG81" s="23">
        <v>462305</v>
      </c>
      <c r="AH81" s="23">
        <v>273180</v>
      </c>
      <c r="AI81" s="21"/>
      <c r="AJ81" s="20"/>
      <c r="AK81" s="20"/>
      <c r="AL81" s="20"/>
      <c r="AN81" s="20">
        <f t="shared" si="2"/>
        <v>1052223</v>
      </c>
      <c r="AO81" s="64">
        <f t="shared" si="3"/>
        <v>439.34154488517743</v>
      </c>
    </row>
    <row r="82" spans="1:41">
      <c r="A82" s="43" t="s">
        <v>150</v>
      </c>
      <c r="B82" s="43" t="s">
        <v>151</v>
      </c>
      <c r="C82" s="57"/>
      <c r="D82" s="23">
        <v>80925</v>
      </c>
      <c r="E82" s="23">
        <v>176800</v>
      </c>
      <c r="F82" s="44">
        <v>-54.227941176470587</v>
      </c>
      <c r="G82" s="25"/>
      <c r="H82" s="19"/>
      <c r="I82" s="20"/>
      <c r="J82" s="20"/>
      <c r="K82" s="20"/>
      <c r="L82" s="20"/>
      <c r="M82" s="20"/>
      <c r="N82" s="20"/>
      <c r="O82" s="23"/>
      <c r="P82" s="23"/>
      <c r="Q82" s="23"/>
      <c r="R82" s="23"/>
      <c r="S82" s="23"/>
      <c r="T82" s="23"/>
      <c r="U82" s="23">
        <v>46087</v>
      </c>
      <c r="V82" s="23">
        <v>24814</v>
      </c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1"/>
      <c r="AJ82" s="20"/>
      <c r="AK82" s="20"/>
      <c r="AL82" s="20"/>
      <c r="AN82" s="20">
        <f t="shared" si="2"/>
        <v>46087</v>
      </c>
      <c r="AO82" s="64">
        <f t="shared" si="3"/>
        <v>56.950262588816805</v>
      </c>
    </row>
    <row r="83" spans="1:41">
      <c r="A83" s="43" t="s">
        <v>152</v>
      </c>
      <c r="B83" s="43" t="s">
        <v>153</v>
      </c>
      <c r="C83" s="57"/>
      <c r="D83" s="23">
        <v>881248</v>
      </c>
      <c r="E83" s="23">
        <v>650936</v>
      </c>
      <c r="F83" s="44">
        <v>35.381665785883712</v>
      </c>
      <c r="G83" s="25"/>
      <c r="H83" s="19" t="s">
        <v>735</v>
      </c>
      <c r="I83" s="20"/>
      <c r="J83" s="20"/>
      <c r="K83" s="20"/>
      <c r="L83" s="20">
        <v>112472</v>
      </c>
      <c r="M83" s="20">
        <v>55821</v>
      </c>
      <c r="N83" s="20"/>
      <c r="O83" s="23">
        <v>753180</v>
      </c>
      <c r="P83" s="23">
        <v>371589</v>
      </c>
      <c r="Q83" s="23"/>
      <c r="R83" s="23">
        <v>130928</v>
      </c>
      <c r="S83" s="23">
        <v>66809</v>
      </c>
      <c r="T83" s="23"/>
      <c r="U83" s="23">
        <v>487400</v>
      </c>
      <c r="V83" s="23">
        <v>223683</v>
      </c>
      <c r="W83" s="23"/>
      <c r="X83" s="23">
        <v>155788</v>
      </c>
      <c r="Y83" s="23">
        <v>76006</v>
      </c>
      <c r="Z83" s="23"/>
      <c r="AA83" s="23">
        <v>39200</v>
      </c>
      <c r="AB83" s="23">
        <v>20286</v>
      </c>
      <c r="AC83" s="23"/>
      <c r="AD83" s="23">
        <v>350728</v>
      </c>
      <c r="AE83" s="23">
        <v>161478</v>
      </c>
      <c r="AF83" s="23"/>
      <c r="AG83" s="23">
        <v>324912</v>
      </c>
      <c r="AH83" s="23">
        <v>89179</v>
      </c>
      <c r="AI83" s="21"/>
      <c r="AJ83" s="20"/>
      <c r="AK83" s="20"/>
      <c r="AL83" s="20"/>
      <c r="AN83" s="20">
        <f t="shared" si="2"/>
        <v>2354608</v>
      </c>
      <c r="AO83" s="64">
        <f t="shared" si="3"/>
        <v>267.1901666727187</v>
      </c>
    </row>
    <row r="84" spans="1:41">
      <c r="A84" s="43" t="s">
        <v>154</v>
      </c>
      <c r="B84" s="43" t="s">
        <v>155</v>
      </c>
      <c r="C84" s="57"/>
      <c r="D84" s="23"/>
      <c r="E84" s="23">
        <v>335816</v>
      </c>
      <c r="F84" s="44">
        <v>-100</v>
      </c>
      <c r="G84" s="25"/>
      <c r="H84" s="19" t="s">
        <v>706</v>
      </c>
      <c r="I84" s="20"/>
      <c r="J84" s="20"/>
      <c r="K84" s="20"/>
      <c r="L84" s="20"/>
      <c r="M84" s="20"/>
      <c r="N84" s="20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1"/>
      <c r="AJ84" s="20"/>
      <c r="AK84" s="20"/>
      <c r="AL84" s="20"/>
      <c r="AN84" s="20">
        <f t="shared" si="2"/>
        <v>0</v>
      </c>
      <c r="AO84" s="64" t="e">
        <f t="shared" si="3"/>
        <v>#DIV/0!</v>
      </c>
    </row>
    <row r="85" spans="1:41">
      <c r="A85" s="43" t="s">
        <v>156</v>
      </c>
      <c r="B85" s="43" t="s">
        <v>157</v>
      </c>
      <c r="C85" s="57"/>
      <c r="D85" s="23">
        <v>235186</v>
      </c>
      <c r="E85" s="23">
        <v>844286</v>
      </c>
      <c r="F85" s="44">
        <v>-72.143799612927367</v>
      </c>
      <c r="G85" s="25"/>
      <c r="H85" s="19" t="s">
        <v>706</v>
      </c>
      <c r="I85" s="20"/>
      <c r="J85" s="20"/>
      <c r="K85" s="20"/>
      <c r="L85" s="20">
        <v>131750</v>
      </c>
      <c r="M85" s="20">
        <v>73777</v>
      </c>
      <c r="N85" s="22">
        <v>10000</v>
      </c>
      <c r="O85" s="23">
        <v>13940</v>
      </c>
      <c r="P85" s="23">
        <v>8293</v>
      </c>
      <c r="Q85" s="23"/>
      <c r="R85" s="23">
        <v>34914</v>
      </c>
      <c r="S85" s="23">
        <v>13859</v>
      </c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>
        <v>19338</v>
      </c>
      <c r="AH85" s="23">
        <v>10459</v>
      </c>
      <c r="AI85" s="21"/>
      <c r="AJ85" s="20"/>
      <c r="AK85" s="20"/>
      <c r="AL85" s="20"/>
      <c r="AN85" s="20">
        <f t="shared" si="2"/>
        <v>199942</v>
      </c>
      <c r="AO85" s="64">
        <f t="shared" si="3"/>
        <v>85.014414123289654</v>
      </c>
    </row>
    <row r="86" spans="1:41">
      <c r="A86" s="43" t="s">
        <v>158</v>
      </c>
      <c r="B86" s="43" t="s">
        <v>159</v>
      </c>
      <c r="C86" s="59" t="s">
        <v>990</v>
      </c>
      <c r="D86" s="23">
        <v>834964</v>
      </c>
      <c r="E86" s="23">
        <v>792959</v>
      </c>
      <c r="F86" s="44">
        <v>5.2972473986675226</v>
      </c>
      <c r="G86" s="25"/>
      <c r="H86" s="19" t="s">
        <v>707</v>
      </c>
      <c r="I86" s="20">
        <v>404400</v>
      </c>
      <c r="J86" s="20">
        <v>206352</v>
      </c>
      <c r="K86" s="20"/>
      <c r="L86" s="20">
        <v>174400</v>
      </c>
      <c r="M86" s="20">
        <v>94241</v>
      </c>
      <c r="N86" s="20"/>
      <c r="O86" s="23">
        <v>247600</v>
      </c>
      <c r="P86" s="23">
        <v>140732</v>
      </c>
      <c r="Q86" s="23"/>
      <c r="R86" s="23">
        <v>244796</v>
      </c>
      <c r="S86" s="23">
        <v>114872</v>
      </c>
      <c r="T86" s="23"/>
      <c r="U86" s="23">
        <v>401510</v>
      </c>
      <c r="V86" s="23">
        <v>187963</v>
      </c>
      <c r="W86" s="23"/>
      <c r="X86" s="23">
        <v>245600</v>
      </c>
      <c r="Y86" s="23">
        <v>115867</v>
      </c>
      <c r="Z86" s="23"/>
      <c r="AA86" s="23"/>
      <c r="AB86" s="23"/>
      <c r="AC86" s="23"/>
      <c r="AD86" s="23">
        <v>52950</v>
      </c>
      <c r="AE86" s="23">
        <v>25388</v>
      </c>
      <c r="AF86" s="23"/>
      <c r="AG86" s="23">
        <v>96980</v>
      </c>
      <c r="AH86" s="23">
        <v>43501</v>
      </c>
      <c r="AI86" s="21"/>
      <c r="AJ86" s="20"/>
      <c r="AK86" s="20"/>
      <c r="AL86" s="20"/>
      <c r="AN86" s="20">
        <f t="shared" si="2"/>
        <v>1868236</v>
      </c>
      <c r="AO86" s="64">
        <f t="shared" si="3"/>
        <v>223.75048505085249</v>
      </c>
    </row>
    <row r="87" spans="1:41">
      <c r="A87" s="43" t="s">
        <v>160</v>
      </c>
      <c r="B87" s="43" t="s">
        <v>161</v>
      </c>
      <c r="C87" s="57"/>
      <c r="D87" s="23">
        <v>1643516</v>
      </c>
      <c r="E87" s="23">
        <v>1873171</v>
      </c>
      <c r="F87" s="44">
        <v>-12.260226108561364</v>
      </c>
      <c r="G87" s="45">
        <f>10000+10000</f>
        <v>20000</v>
      </c>
      <c r="H87" s="19" t="s">
        <v>706</v>
      </c>
      <c r="I87" s="20">
        <v>1008750</v>
      </c>
      <c r="J87" s="20">
        <v>538243</v>
      </c>
      <c r="K87" s="20"/>
      <c r="L87" s="20">
        <v>261838</v>
      </c>
      <c r="M87" s="20">
        <v>105873</v>
      </c>
      <c r="N87" s="22">
        <v>20000</v>
      </c>
      <c r="O87" s="23">
        <v>477076</v>
      </c>
      <c r="P87" s="23">
        <v>235782</v>
      </c>
      <c r="Q87" s="23"/>
      <c r="R87" s="23">
        <v>383632</v>
      </c>
      <c r="S87" s="23">
        <v>194722</v>
      </c>
      <c r="T87" s="23"/>
      <c r="U87" s="23">
        <v>295152</v>
      </c>
      <c r="V87" s="23">
        <v>93140</v>
      </c>
      <c r="W87" s="23"/>
      <c r="X87" s="23">
        <v>328898</v>
      </c>
      <c r="Y87" s="23">
        <v>164161</v>
      </c>
      <c r="Z87" s="23"/>
      <c r="AA87" s="23">
        <v>723379</v>
      </c>
      <c r="AB87" s="23">
        <v>318537</v>
      </c>
      <c r="AC87" s="23"/>
      <c r="AD87" s="23">
        <v>34635</v>
      </c>
      <c r="AE87" s="23">
        <v>12920</v>
      </c>
      <c r="AF87" s="23"/>
      <c r="AG87" s="23">
        <v>71925</v>
      </c>
      <c r="AH87" s="23">
        <v>35305</v>
      </c>
      <c r="AI87" s="21"/>
      <c r="AJ87" s="20"/>
      <c r="AK87" s="20"/>
      <c r="AL87" s="20"/>
      <c r="AN87" s="20">
        <f t="shared" si="2"/>
        <v>3585285</v>
      </c>
      <c r="AO87" s="64">
        <f t="shared" si="3"/>
        <v>218.14725259748005</v>
      </c>
    </row>
    <row r="88" spans="1:41">
      <c r="A88" s="43" t="s">
        <v>162</v>
      </c>
      <c r="B88" s="43" t="s">
        <v>163</v>
      </c>
      <c r="C88" s="57"/>
      <c r="D88" s="23"/>
      <c r="E88" s="23">
        <v>300123</v>
      </c>
      <c r="F88" s="44">
        <v>-100</v>
      </c>
      <c r="G88" s="25"/>
      <c r="H88" s="19" t="s">
        <v>735</v>
      </c>
      <c r="I88" s="20"/>
      <c r="J88" s="20"/>
      <c r="K88" s="20"/>
      <c r="L88" s="20"/>
      <c r="M88" s="20"/>
      <c r="N88" s="20"/>
      <c r="O88" s="23"/>
      <c r="P88" s="23"/>
      <c r="Q88" s="23"/>
      <c r="R88" s="23"/>
      <c r="S88" s="23"/>
      <c r="T88" s="23"/>
      <c r="U88" s="23">
        <v>200760</v>
      </c>
      <c r="V88" s="23">
        <v>115288</v>
      </c>
      <c r="W88" s="45">
        <v>20000</v>
      </c>
      <c r="X88" s="23">
        <v>26648</v>
      </c>
      <c r="Y88" s="23">
        <v>14102</v>
      </c>
      <c r="Z88" s="23"/>
      <c r="AA88" s="23">
        <v>356941</v>
      </c>
      <c r="AB88" s="23">
        <v>190002</v>
      </c>
      <c r="AC88" s="23"/>
      <c r="AD88" s="23"/>
      <c r="AE88" s="23"/>
      <c r="AF88" s="23"/>
      <c r="AG88" s="23">
        <v>804400</v>
      </c>
      <c r="AH88" s="23">
        <v>458835</v>
      </c>
      <c r="AI88" s="21"/>
      <c r="AJ88" s="20"/>
      <c r="AK88" s="20"/>
      <c r="AL88" s="20"/>
      <c r="AN88" s="20">
        <f t="shared" si="2"/>
        <v>1388749</v>
      </c>
      <c r="AO88" s="64" t="e">
        <f t="shared" si="3"/>
        <v>#DIV/0!</v>
      </c>
    </row>
    <row r="89" spans="1:41">
      <c r="A89" s="43" t="s">
        <v>849</v>
      </c>
      <c r="B89" s="43" t="s">
        <v>850</v>
      </c>
      <c r="C89" s="57"/>
      <c r="D89" s="23"/>
      <c r="E89" s="23"/>
      <c r="F89" s="44"/>
      <c r="G89" s="25"/>
      <c r="H89" s="19"/>
      <c r="I89" s="20"/>
      <c r="J89" s="20"/>
      <c r="K89" s="20"/>
      <c r="L89" s="20"/>
      <c r="M89" s="20"/>
      <c r="N89" s="20"/>
      <c r="O89" s="23"/>
      <c r="P89" s="23"/>
      <c r="Q89" s="23"/>
      <c r="R89" s="23"/>
      <c r="S89" s="23"/>
      <c r="T89" s="23"/>
      <c r="U89" s="23">
        <v>13855</v>
      </c>
      <c r="V89" s="23">
        <v>5725</v>
      </c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1"/>
      <c r="AJ89" s="20"/>
      <c r="AK89" s="20"/>
      <c r="AL89" s="20"/>
      <c r="AN89" s="20">
        <f t="shared" si="2"/>
        <v>13855</v>
      </c>
      <c r="AO89" s="64" t="e">
        <f t="shared" si="3"/>
        <v>#DIV/0!</v>
      </c>
    </row>
    <row r="90" spans="1:41">
      <c r="A90" s="43" t="s">
        <v>164</v>
      </c>
      <c r="B90" s="43" t="s">
        <v>165</v>
      </c>
      <c r="C90" s="57"/>
      <c r="D90" s="23">
        <v>835436</v>
      </c>
      <c r="E90" s="23">
        <v>470080</v>
      </c>
      <c r="F90" s="44">
        <v>77.722089857045603</v>
      </c>
      <c r="G90" s="25"/>
      <c r="H90" s="19" t="s">
        <v>706</v>
      </c>
      <c r="I90" s="20"/>
      <c r="J90" s="20"/>
      <c r="K90" s="20"/>
      <c r="L90" s="20"/>
      <c r="M90" s="20"/>
      <c r="N90" s="20"/>
      <c r="O90" s="23">
        <v>298800</v>
      </c>
      <c r="P90" s="23">
        <v>149785</v>
      </c>
      <c r="Q90" s="23"/>
      <c r="R90" s="23">
        <v>296516</v>
      </c>
      <c r="S90" s="23">
        <v>128723</v>
      </c>
      <c r="T90" s="23"/>
      <c r="U90" s="23">
        <v>98040</v>
      </c>
      <c r="V90" s="23">
        <v>48678</v>
      </c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1"/>
      <c r="AJ90" s="20"/>
      <c r="AK90" s="20"/>
      <c r="AL90" s="20"/>
      <c r="AN90" s="20">
        <f t="shared" si="2"/>
        <v>693356</v>
      </c>
      <c r="AO90" s="64">
        <f t="shared" si="3"/>
        <v>82.993311276985906</v>
      </c>
    </row>
    <row r="91" spans="1:41">
      <c r="A91" s="43" t="s">
        <v>166</v>
      </c>
      <c r="B91" s="43" t="s">
        <v>167</v>
      </c>
      <c r="C91" s="57"/>
      <c r="D91" s="23">
        <v>73650</v>
      </c>
      <c r="E91" s="23">
        <v>250565</v>
      </c>
      <c r="F91" s="44">
        <v>-70.60642946939916</v>
      </c>
      <c r="G91" s="25"/>
      <c r="H91" s="19" t="s">
        <v>735</v>
      </c>
      <c r="I91" s="20"/>
      <c r="J91" s="20"/>
      <c r="K91" s="20"/>
      <c r="L91" s="20"/>
      <c r="M91" s="20"/>
      <c r="N91" s="20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1"/>
      <c r="AJ91" s="20"/>
      <c r="AK91" s="20"/>
      <c r="AL91" s="20"/>
      <c r="AN91" s="20">
        <f t="shared" si="2"/>
        <v>0</v>
      </c>
      <c r="AO91" s="64">
        <f t="shared" si="3"/>
        <v>0</v>
      </c>
    </row>
    <row r="92" spans="1:41">
      <c r="A92" s="43" t="s">
        <v>168</v>
      </c>
      <c r="B92" s="43" t="s">
        <v>169</v>
      </c>
      <c r="C92" s="57"/>
      <c r="D92" s="23"/>
      <c r="E92" s="23">
        <v>110236</v>
      </c>
      <c r="F92" s="44">
        <v>-100</v>
      </c>
      <c r="G92" s="25"/>
      <c r="H92" s="19"/>
      <c r="I92" s="20"/>
      <c r="J92" s="20"/>
      <c r="K92" s="20"/>
      <c r="L92" s="20"/>
      <c r="M92" s="20"/>
      <c r="N92" s="20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1"/>
      <c r="AJ92" s="20"/>
      <c r="AK92" s="20"/>
      <c r="AL92" s="20"/>
      <c r="AN92" s="20">
        <f t="shared" si="2"/>
        <v>0</v>
      </c>
      <c r="AO92" s="64" t="e">
        <f t="shared" si="3"/>
        <v>#DIV/0!</v>
      </c>
    </row>
    <row r="93" spans="1:41">
      <c r="A93" s="43" t="s">
        <v>170</v>
      </c>
      <c r="B93" s="43" t="s">
        <v>171</v>
      </c>
      <c r="C93" s="57"/>
      <c r="D93" s="23"/>
      <c r="E93" s="23">
        <v>205000</v>
      </c>
      <c r="F93" s="44">
        <v>-100</v>
      </c>
      <c r="G93" s="25"/>
      <c r="H93" s="19" t="s">
        <v>706</v>
      </c>
      <c r="I93" s="20"/>
      <c r="J93" s="20"/>
      <c r="K93" s="20"/>
      <c r="L93" s="20"/>
      <c r="M93" s="20"/>
      <c r="N93" s="20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1"/>
      <c r="AJ93" s="20"/>
      <c r="AK93" s="20"/>
      <c r="AL93" s="20"/>
      <c r="AN93" s="20">
        <f t="shared" si="2"/>
        <v>0</v>
      </c>
      <c r="AO93" s="64" t="e">
        <f t="shared" si="3"/>
        <v>#DIV/0!</v>
      </c>
    </row>
    <row r="94" spans="1:41">
      <c r="A94" s="43" t="s">
        <v>172</v>
      </c>
      <c r="B94" s="43" t="s">
        <v>173</v>
      </c>
      <c r="C94" s="57"/>
      <c r="D94" s="23"/>
      <c r="E94" s="23">
        <v>7268</v>
      </c>
      <c r="F94" s="44">
        <v>-100</v>
      </c>
      <c r="G94" s="25"/>
      <c r="H94" s="19" t="s">
        <v>707</v>
      </c>
      <c r="I94" s="20"/>
      <c r="J94" s="20"/>
      <c r="K94" s="20"/>
      <c r="L94" s="20"/>
      <c r="M94" s="20"/>
      <c r="N94" s="20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1"/>
      <c r="AJ94" s="20"/>
      <c r="AK94" s="20"/>
      <c r="AL94" s="20"/>
      <c r="AN94" s="20">
        <f t="shared" si="2"/>
        <v>0</v>
      </c>
      <c r="AO94" s="64" t="e">
        <f t="shared" si="3"/>
        <v>#DIV/0!</v>
      </c>
    </row>
    <row r="95" spans="1:41">
      <c r="A95" s="43" t="s">
        <v>174</v>
      </c>
      <c r="B95" s="43" t="s">
        <v>175</v>
      </c>
      <c r="C95" s="57"/>
      <c r="D95" s="23">
        <v>22572</v>
      </c>
      <c r="E95" s="23"/>
      <c r="F95" s="24"/>
      <c r="G95" s="25"/>
      <c r="H95" s="19"/>
      <c r="I95" s="20"/>
      <c r="J95" s="20"/>
      <c r="K95" s="20"/>
      <c r="L95" s="20"/>
      <c r="M95" s="20"/>
      <c r="N95" s="20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1"/>
      <c r="AJ95" s="20"/>
      <c r="AK95" s="20"/>
      <c r="AL95" s="20"/>
      <c r="AN95" s="20">
        <f t="shared" si="2"/>
        <v>0</v>
      </c>
      <c r="AO95" s="64">
        <f t="shared" si="3"/>
        <v>0</v>
      </c>
    </row>
    <row r="96" spans="1:41">
      <c r="A96" s="43" t="s">
        <v>176</v>
      </c>
      <c r="B96" s="43" t="s">
        <v>177</v>
      </c>
      <c r="C96" s="57"/>
      <c r="D96" s="23">
        <v>160624</v>
      </c>
      <c r="E96" s="23">
        <v>6943759</v>
      </c>
      <c r="F96" s="44">
        <v>-97.686786076532897</v>
      </c>
      <c r="G96" s="25"/>
      <c r="H96" s="19" t="s">
        <v>706</v>
      </c>
      <c r="I96" s="20"/>
      <c r="J96" s="20"/>
      <c r="K96" s="20"/>
      <c r="L96" s="20"/>
      <c r="M96" s="20"/>
      <c r="N96" s="20"/>
      <c r="O96" s="23"/>
      <c r="P96" s="23"/>
      <c r="Q96" s="23"/>
      <c r="R96" s="23"/>
      <c r="S96" s="23"/>
      <c r="T96" s="23"/>
      <c r="U96" s="23">
        <v>4480</v>
      </c>
      <c r="V96" s="23">
        <v>1641</v>
      </c>
      <c r="W96" s="23"/>
      <c r="X96" s="23"/>
      <c r="Y96" s="23"/>
      <c r="Z96" s="23"/>
      <c r="AA96" s="23">
        <v>12380</v>
      </c>
      <c r="AB96" s="23">
        <v>6592</v>
      </c>
      <c r="AC96" s="23"/>
      <c r="AD96" s="23">
        <v>7460</v>
      </c>
      <c r="AE96" s="23">
        <v>3917</v>
      </c>
      <c r="AF96" s="23"/>
      <c r="AG96" s="23"/>
      <c r="AH96" s="23"/>
      <c r="AI96" s="21"/>
      <c r="AJ96" s="20"/>
      <c r="AK96" s="20"/>
      <c r="AL96" s="20"/>
      <c r="AN96" s="20">
        <f t="shared" si="2"/>
        <v>24320</v>
      </c>
      <c r="AO96" s="64">
        <f t="shared" si="3"/>
        <v>15.140950293853969</v>
      </c>
    </row>
    <row r="97" spans="1:41">
      <c r="A97" s="43" t="s">
        <v>178</v>
      </c>
      <c r="B97" s="43" t="s">
        <v>179</v>
      </c>
      <c r="C97" s="57"/>
      <c r="D97" s="23">
        <v>5950</v>
      </c>
      <c r="E97" s="23">
        <v>170631</v>
      </c>
      <c r="F97" s="44">
        <v>-96.512943134600391</v>
      </c>
      <c r="G97" s="25"/>
      <c r="H97" s="19"/>
      <c r="I97" s="20"/>
      <c r="J97" s="20"/>
      <c r="K97" s="20"/>
      <c r="L97" s="20">
        <v>11710</v>
      </c>
      <c r="M97" s="20">
        <v>6651</v>
      </c>
      <c r="N97" s="20"/>
      <c r="O97" s="23"/>
      <c r="P97" s="23"/>
      <c r="Q97" s="23"/>
      <c r="R97" s="23"/>
      <c r="S97" s="23"/>
      <c r="T97" s="23"/>
      <c r="U97" s="23"/>
      <c r="V97" s="23"/>
      <c r="W97" s="23"/>
      <c r="X97" s="23">
        <v>12820</v>
      </c>
      <c r="Y97" s="23">
        <v>8134</v>
      </c>
      <c r="Z97" s="23"/>
      <c r="AA97" s="23">
        <v>2850</v>
      </c>
      <c r="AB97" s="23">
        <v>1763</v>
      </c>
      <c r="AC97" s="23"/>
      <c r="AD97" s="23"/>
      <c r="AE97" s="23"/>
      <c r="AF97" s="23"/>
      <c r="AG97" s="23">
        <v>70000</v>
      </c>
      <c r="AH97" s="23">
        <v>33393</v>
      </c>
      <c r="AI97" s="21"/>
      <c r="AJ97" s="20"/>
      <c r="AK97" s="20"/>
      <c r="AL97" s="20"/>
      <c r="AN97" s="20">
        <f t="shared" si="2"/>
        <v>97380</v>
      </c>
      <c r="AO97" s="64">
        <f t="shared" si="3"/>
        <v>1636.6386554621849</v>
      </c>
    </row>
    <row r="98" spans="1:41">
      <c r="A98" s="43" t="s">
        <v>180</v>
      </c>
      <c r="B98" s="43" t="s">
        <v>181</v>
      </c>
      <c r="C98" s="57"/>
      <c r="D98" s="23">
        <v>775026</v>
      </c>
      <c r="E98" s="23">
        <v>93350</v>
      </c>
      <c r="F98" s="44">
        <v>730.23674343867174</v>
      </c>
      <c r="G98" s="25"/>
      <c r="H98" s="19"/>
      <c r="I98" s="20">
        <v>185200</v>
      </c>
      <c r="J98" s="20">
        <v>92655</v>
      </c>
      <c r="K98" s="20"/>
      <c r="L98" s="20">
        <v>17984</v>
      </c>
      <c r="M98" s="20">
        <v>8586</v>
      </c>
      <c r="N98" s="20"/>
      <c r="O98" s="23"/>
      <c r="P98" s="23"/>
      <c r="Q98" s="23"/>
      <c r="R98" s="23">
        <v>117000</v>
      </c>
      <c r="S98" s="23">
        <v>60004</v>
      </c>
      <c r="T98" s="23"/>
      <c r="U98" s="23">
        <v>36800</v>
      </c>
      <c r="V98" s="23">
        <v>21731</v>
      </c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>
        <v>53820</v>
      </c>
      <c r="AH98" s="23">
        <v>24861</v>
      </c>
      <c r="AI98" s="21"/>
      <c r="AJ98" s="20"/>
      <c r="AK98" s="20"/>
      <c r="AL98" s="20"/>
      <c r="AN98" s="20">
        <f t="shared" si="2"/>
        <v>410804</v>
      </c>
      <c r="AO98" s="64">
        <f t="shared" si="3"/>
        <v>53.00518950331989</v>
      </c>
    </row>
    <row r="99" spans="1:41">
      <c r="A99" s="43" t="s">
        <v>182</v>
      </c>
      <c r="B99" s="43" t="s">
        <v>183</v>
      </c>
      <c r="C99" s="57"/>
      <c r="D99" s="23">
        <v>22800</v>
      </c>
      <c r="E99" s="23"/>
      <c r="F99" s="24"/>
      <c r="G99" s="25"/>
      <c r="H99" s="19"/>
      <c r="I99" s="20"/>
      <c r="J99" s="20"/>
      <c r="K99" s="20"/>
      <c r="L99" s="20"/>
      <c r="M99" s="20"/>
      <c r="N99" s="20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1"/>
      <c r="AJ99" s="20"/>
      <c r="AK99" s="20"/>
      <c r="AL99" s="20"/>
      <c r="AN99" s="20">
        <f t="shared" si="2"/>
        <v>0</v>
      </c>
      <c r="AO99" s="64">
        <f t="shared" si="3"/>
        <v>0</v>
      </c>
    </row>
    <row r="100" spans="1:41">
      <c r="A100" s="43" t="s">
        <v>184</v>
      </c>
      <c r="B100" s="43" t="s">
        <v>185</v>
      </c>
      <c r="C100" s="57"/>
      <c r="D100" s="23">
        <v>94850</v>
      </c>
      <c r="E100" s="23"/>
      <c r="F100" s="24"/>
      <c r="G100" s="25"/>
      <c r="H100" s="51" t="s">
        <v>706</v>
      </c>
      <c r="I100" s="20"/>
      <c r="J100" s="20"/>
      <c r="K100" s="20"/>
      <c r="L100" s="20"/>
      <c r="M100" s="20"/>
      <c r="N100" s="20"/>
      <c r="O100" s="23"/>
      <c r="P100" s="23"/>
      <c r="Q100" s="23"/>
      <c r="R100" s="23">
        <v>569704</v>
      </c>
      <c r="S100" s="23">
        <v>288918</v>
      </c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>
        <v>867427</v>
      </c>
      <c r="AH100" s="23">
        <v>360219</v>
      </c>
      <c r="AI100" s="21"/>
      <c r="AJ100" s="20"/>
      <c r="AK100" s="20"/>
      <c r="AL100" s="20"/>
      <c r="AN100" s="20">
        <f t="shared" si="2"/>
        <v>1437131</v>
      </c>
      <c r="AO100" s="64">
        <f t="shared" si="3"/>
        <v>1515.1618344754877</v>
      </c>
    </row>
    <row r="101" spans="1:41">
      <c r="A101" s="43" t="s">
        <v>186</v>
      </c>
      <c r="B101" s="43" t="s">
        <v>187</v>
      </c>
      <c r="C101" s="57"/>
      <c r="D101" s="23"/>
      <c r="E101" s="23">
        <v>190200</v>
      </c>
      <c r="F101" s="44">
        <v>-100</v>
      </c>
      <c r="G101" s="25"/>
      <c r="H101" s="19" t="s">
        <v>706</v>
      </c>
      <c r="I101" s="20"/>
      <c r="J101" s="20"/>
      <c r="K101" s="20"/>
      <c r="L101" s="20"/>
      <c r="M101" s="20"/>
      <c r="N101" s="20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1"/>
      <c r="AJ101" s="20"/>
      <c r="AK101" s="20"/>
      <c r="AL101" s="20"/>
      <c r="AN101" s="20">
        <f t="shared" si="2"/>
        <v>0</v>
      </c>
      <c r="AO101" s="64" t="e">
        <f t="shared" si="3"/>
        <v>#DIV/0!</v>
      </c>
    </row>
    <row r="102" spans="1:41">
      <c r="A102" s="43" t="s">
        <v>188</v>
      </c>
      <c r="B102" s="43" t="s">
        <v>189</v>
      </c>
      <c r="C102" s="57"/>
      <c r="D102" s="23">
        <v>374000</v>
      </c>
      <c r="E102" s="23">
        <v>359372</v>
      </c>
      <c r="F102" s="44">
        <v>4.0704339792749575</v>
      </c>
      <c r="G102" s="25"/>
      <c r="H102" s="19" t="s">
        <v>735</v>
      </c>
      <c r="I102" s="20"/>
      <c r="J102" s="20"/>
      <c r="K102" s="20"/>
      <c r="L102" s="20"/>
      <c r="M102" s="20"/>
      <c r="N102" s="20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1"/>
      <c r="AJ102" s="20"/>
      <c r="AK102" s="20"/>
      <c r="AL102" s="20"/>
      <c r="AN102" s="20">
        <f t="shared" si="2"/>
        <v>0</v>
      </c>
      <c r="AO102" s="64">
        <f t="shared" si="3"/>
        <v>0</v>
      </c>
    </row>
    <row r="103" spans="1:41">
      <c r="A103" s="43" t="s">
        <v>190</v>
      </c>
      <c r="B103" s="43" t="s">
        <v>191</v>
      </c>
      <c r="C103" s="57"/>
      <c r="D103" s="23">
        <v>19060</v>
      </c>
      <c r="E103" s="23">
        <v>11010</v>
      </c>
      <c r="F103" s="44">
        <v>73.11534968210718</v>
      </c>
      <c r="G103" s="25"/>
      <c r="H103" s="19" t="s">
        <v>706</v>
      </c>
      <c r="I103" s="20"/>
      <c r="J103" s="20"/>
      <c r="K103" s="20"/>
      <c r="L103" s="20"/>
      <c r="M103" s="20"/>
      <c r="N103" s="20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1"/>
      <c r="AJ103" s="20"/>
      <c r="AK103" s="20"/>
      <c r="AL103" s="20"/>
      <c r="AN103" s="20">
        <f t="shared" si="2"/>
        <v>0</v>
      </c>
      <c r="AO103" s="64">
        <f t="shared" si="3"/>
        <v>0</v>
      </c>
    </row>
    <row r="104" spans="1:41">
      <c r="A104" s="43" t="s">
        <v>192</v>
      </c>
      <c r="B104" s="43" t="s">
        <v>193</v>
      </c>
      <c r="C104" s="57"/>
      <c r="D104" s="23"/>
      <c r="E104" s="23">
        <v>815920</v>
      </c>
      <c r="F104" s="44">
        <v>-100</v>
      </c>
      <c r="G104" s="25"/>
      <c r="H104" s="19"/>
      <c r="I104" s="20"/>
      <c r="J104" s="20"/>
      <c r="K104" s="20"/>
      <c r="L104" s="20"/>
      <c r="M104" s="20"/>
      <c r="N104" s="20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1"/>
      <c r="AJ104" s="20"/>
      <c r="AK104" s="20"/>
      <c r="AL104" s="20"/>
      <c r="AN104" s="20">
        <f t="shared" si="2"/>
        <v>0</v>
      </c>
      <c r="AO104" s="64" t="e">
        <f t="shared" si="3"/>
        <v>#DIV/0!</v>
      </c>
    </row>
    <row r="105" spans="1:41">
      <c r="A105" s="43" t="s">
        <v>194</v>
      </c>
      <c r="B105" s="43" t="s">
        <v>195</v>
      </c>
      <c r="C105" s="57"/>
      <c r="D105" s="23">
        <v>309458</v>
      </c>
      <c r="E105" s="23">
        <v>1528701</v>
      </c>
      <c r="F105" s="44">
        <v>-79.756800054425298</v>
      </c>
      <c r="G105" s="25"/>
      <c r="H105" s="19" t="s">
        <v>735</v>
      </c>
      <c r="I105" s="20">
        <v>55410</v>
      </c>
      <c r="J105" s="20">
        <v>33594</v>
      </c>
      <c r="K105" s="20"/>
      <c r="L105" s="20">
        <v>4400</v>
      </c>
      <c r="M105" s="20">
        <v>1727</v>
      </c>
      <c r="N105" s="20"/>
      <c r="O105" s="23"/>
      <c r="P105" s="23"/>
      <c r="Q105" s="23"/>
      <c r="R105" s="23">
        <v>10496</v>
      </c>
      <c r="S105" s="23">
        <v>5748</v>
      </c>
      <c r="T105" s="23"/>
      <c r="U105" s="23">
        <v>10560</v>
      </c>
      <c r="V105" s="23">
        <v>5792</v>
      </c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1"/>
      <c r="AJ105" s="20"/>
      <c r="AK105" s="20"/>
      <c r="AL105" s="20"/>
      <c r="AN105" s="20">
        <f t="shared" si="2"/>
        <v>80866</v>
      </c>
      <c r="AO105" s="64">
        <f t="shared" si="3"/>
        <v>26.13149441927499</v>
      </c>
    </row>
    <row r="106" spans="1:41">
      <c r="A106" s="43" t="s">
        <v>196</v>
      </c>
      <c r="B106" s="43" t="s">
        <v>197</v>
      </c>
      <c r="C106" s="57"/>
      <c r="D106" s="23">
        <v>25592</v>
      </c>
      <c r="E106" s="23">
        <v>42704</v>
      </c>
      <c r="F106" s="44">
        <v>-40.071187710753094</v>
      </c>
      <c r="G106" s="25"/>
      <c r="H106" s="19" t="s">
        <v>735</v>
      </c>
      <c r="I106" s="20"/>
      <c r="J106" s="20"/>
      <c r="K106" s="20"/>
      <c r="L106" s="20"/>
      <c r="M106" s="20"/>
      <c r="N106" s="20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1"/>
      <c r="AJ106" s="20"/>
      <c r="AK106" s="20"/>
      <c r="AL106" s="20"/>
      <c r="AN106" s="20">
        <f t="shared" si="2"/>
        <v>0</v>
      </c>
      <c r="AO106" s="64">
        <f t="shared" si="3"/>
        <v>0</v>
      </c>
    </row>
    <row r="107" spans="1:41">
      <c r="A107" s="43" t="s">
        <v>198</v>
      </c>
      <c r="B107" s="43" t="s">
        <v>199</v>
      </c>
      <c r="C107" s="57"/>
      <c r="D107" s="23"/>
      <c r="E107" s="23">
        <v>9180</v>
      </c>
      <c r="F107" s="44">
        <v>-100</v>
      </c>
      <c r="G107" s="25"/>
      <c r="H107" s="19"/>
      <c r="I107" s="20"/>
      <c r="J107" s="20"/>
      <c r="K107" s="20"/>
      <c r="L107" s="20"/>
      <c r="M107" s="20"/>
      <c r="N107" s="20"/>
      <c r="O107" s="23"/>
      <c r="P107" s="23"/>
      <c r="Q107" s="23"/>
      <c r="R107" s="23"/>
      <c r="S107" s="23"/>
      <c r="T107" s="23"/>
      <c r="U107" s="23">
        <v>4200</v>
      </c>
      <c r="V107" s="23">
        <v>2401</v>
      </c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1"/>
      <c r="AJ107" s="20"/>
      <c r="AK107" s="20"/>
      <c r="AL107" s="20"/>
      <c r="AN107" s="20">
        <f t="shared" si="2"/>
        <v>4200</v>
      </c>
      <c r="AO107" s="64" t="e">
        <f t="shared" si="3"/>
        <v>#DIV/0!</v>
      </c>
    </row>
    <row r="108" spans="1:41">
      <c r="A108" s="43" t="s">
        <v>200</v>
      </c>
      <c r="B108" s="43" t="s">
        <v>201</v>
      </c>
      <c r="C108" s="57"/>
      <c r="D108" s="23">
        <v>76180</v>
      </c>
      <c r="E108" s="23">
        <v>525329</v>
      </c>
      <c r="F108" s="44">
        <v>-85.498611346413384</v>
      </c>
      <c r="G108" s="25"/>
      <c r="H108" s="19" t="s">
        <v>706</v>
      </c>
      <c r="I108" s="20"/>
      <c r="J108" s="20"/>
      <c r="K108" s="20"/>
      <c r="L108" s="20"/>
      <c r="M108" s="20"/>
      <c r="N108" s="20"/>
      <c r="O108" s="23">
        <v>282833</v>
      </c>
      <c r="P108" s="23">
        <v>148721</v>
      </c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1"/>
      <c r="AJ108" s="20"/>
      <c r="AK108" s="20"/>
      <c r="AL108" s="20"/>
      <c r="AN108" s="20">
        <f t="shared" si="2"/>
        <v>282833</v>
      </c>
      <c r="AO108" s="64">
        <f t="shared" si="3"/>
        <v>371.26936203728013</v>
      </c>
    </row>
    <row r="109" spans="1:41">
      <c r="A109" s="43" t="s">
        <v>202</v>
      </c>
      <c r="B109" s="43" t="s">
        <v>203</v>
      </c>
      <c r="C109" s="57"/>
      <c r="D109" s="23">
        <v>2399114</v>
      </c>
      <c r="E109" s="23">
        <v>537404</v>
      </c>
      <c r="F109" s="44">
        <v>346.42652455136169</v>
      </c>
      <c r="G109" s="45">
        <f>30000+20000</f>
        <v>50000</v>
      </c>
      <c r="H109" s="19" t="s">
        <v>707</v>
      </c>
      <c r="I109" s="20">
        <v>407159</v>
      </c>
      <c r="J109" s="20">
        <v>222771</v>
      </c>
      <c r="K109" s="20"/>
      <c r="L109" s="20"/>
      <c r="M109" s="20"/>
      <c r="N109" s="20"/>
      <c r="O109" s="23">
        <v>2093934</v>
      </c>
      <c r="P109" s="23">
        <v>1078017</v>
      </c>
      <c r="Q109" s="23"/>
      <c r="R109" s="23"/>
      <c r="S109" s="23"/>
      <c r="T109" s="23"/>
      <c r="U109" s="23"/>
      <c r="V109" s="23"/>
      <c r="W109" s="23"/>
      <c r="X109" s="23">
        <v>233326</v>
      </c>
      <c r="Y109" s="23">
        <v>113729</v>
      </c>
      <c r="Z109" s="23"/>
      <c r="AA109" s="23">
        <v>69913</v>
      </c>
      <c r="AB109" s="23">
        <v>34828</v>
      </c>
      <c r="AC109" s="23"/>
      <c r="AD109" s="23"/>
      <c r="AE109" s="23"/>
      <c r="AF109" s="23"/>
      <c r="AG109" s="23">
        <v>864450</v>
      </c>
      <c r="AH109" s="23">
        <v>393006</v>
      </c>
      <c r="AI109" s="21"/>
      <c r="AJ109" s="20"/>
      <c r="AK109" s="20"/>
      <c r="AL109" s="20"/>
      <c r="AN109" s="20">
        <f t="shared" si="2"/>
        <v>3668782</v>
      </c>
      <c r="AO109" s="64">
        <f t="shared" si="3"/>
        <v>152.92237050844602</v>
      </c>
    </row>
    <row r="110" spans="1:41">
      <c r="A110" s="43" t="s">
        <v>204</v>
      </c>
      <c r="B110" s="43" t="s">
        <v>205</v>
      </c>
      <c r="C110" s="57"/>
      <c r="D110" s="23">
        <v>209925</v>
      </c>
      <c r="E110" s="23">
        <v>2400</v>
      </c>
      <c r="F110" s="44">
        <v>8646.875</v>
      </c>
      <c r="G110" s="25"/>
      <c r="H110" s="19"/>
      <c r="I110" s="20">
        <v>26000</v>
      </c>
      <c r="J110" s="20">
        <v>12544</v>
      </c>
      <c r="K110" s="20"/>
      <c r="L110" s="20"/>
      <c r="M110" s="20"/>
      <c r="N110" s="20"/>
      <c r="O110" s="23">
        <v>99920</v>
      </c>
      <c r="P110" s="23">
        <v>52475</v>
      </c>
      <c r="Q110" s="23"/>
      <c r="R110" s="23">
        <v>34531</v>
      </c>
      <c r="S110" s="23">
        <v>18284</v>
      </c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1"/>
      <c r="AJ110" s="20"/>
      <c r="AK110" s="20"/>
      <c r="AL110" s="20"/>
      <c r="AN110" s="20">
        <f t="shared" si="2"/>
        <v>160451</v>
      </c>
      <c r="AO110" s="64">
        <f t="shared" si="3"/>
        <v>76.432535429319998</v>
      </c>
    </row>
    <row r="111" spans="1:41">
      <c r="A111" s="43" t="s">
        <v>206</v>
      </c>
      <c r="B111" s="43" t="s">
        <v>207</v>
      </c>
      <c r="C111" s="59" t="s">
        <v>1009</v>
      </c>
      <c r="D111" s="23">
        <v>1301892</v>
      </c>
      <c r="E111" s="23">
        <v>267316</v>
      </c>
      <c r="F111" s="44">
        <v>387.02359753999013</v>
      </c>
      <c r="G111" s="45">
        <f>40000</f>
        <v>40000</v>
      </c>
      <c r="H111" s="19" t="s">
        <v>706</v>
      </c>
      <c r="I111" s="20">
        <v>39600</v>
      </c>
      <c r="J111" s="20">
        <v>16684</v>
      </c>
      <c r="K111" s="20"/>
      <c r="L111" s="20"/>
      <c r="M111" s="20"/>
      <c r="N111" s="22">
        <v>10000</v>
      </c>
      <c r="O111" s="23">
        <v>380390</v>
      </c>
      <c r="P111" s="23">
        <v>179634</v>
      </c>
      <c r="Q111" s="23"/>
      <c r="R111" s="23"/>
      <c r="S111" s="23"/>
      <c r="T111" s="23"/>
      <c r="U111" s="23"/>
      <c r="V111" s="23"/>
      <c r="W111" s="23"/>
      <c r="X111" s="23">
        <v>302185</v>
      </c>
      <c r="Y111" s="23">
        <v>150644</v>
      </c>
      <c r="Z111" s="23"/>
      <c r="AA111" s="23"/>
      <c r="AB111" s="23"/>
      <c r="AC111" s="23"/>
      <c r="AD111" s="23"/>
      <c r="AE111" s="23"/>
      <c r="AF111" s="23"/>
      <c r="AG111" s="23"/>
      <c r="AH111" s="23"/>
      <c r="AI111" s="21"/>
      <c r="AJ111" s="20"/>
      <c r="AK111" s="20"/>
      <c r="AL111" s="20"/>
      <c r="AN111" s="20">
        <f t="shared" si="2"/>
        <v>722175</v>
      </c>
      <c r="AO111" s="64">
        <f t="shared" si="3"/>
        <v>55.471191158713623</v>
      </c>
    </row>
    <row r="112" spans="1:41">
      <c r="A112" s="43" t="s">
        <v>208</v>
      </c>
      <c r="B112" s="43" t="s">
        <v>209</v>
      </c>
      <c r="C112" s="57"/>
      <c r="D112" s="23">
        <v>279663</v>
      </c>
      <c r="E112" s="23"/>
      <c r="F112" s="24"/>
      <c r="G112" s="25"/>
      <c r="H112" s="19"/>
      <c r="I112" s="20"/>
      <c r="J112" s="20"/>
      <c r="K112" s="20"/>
      <c r="L112" s="20"/>
      <c r="M112" s="20"/>
      <c r="N112" s="20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1"/>
      <c r="AJ112" s="20"/>
      <c r="AK112" s="20"/>
      <c r="AL112" s="20"/>
      <c r="AN112" s="20">
        <f t="shared" si="2"/>
        <v>0</v>
      </c>
      <c r="AO112" s="64">
        <f t="shared" si="3"/>
        <v>0</v>
      </c>
    </row>
    <row r="113" spans="1:41">
      <c r="A113" s="43" t="s">
        <v>210</v>
      </c>
      <c r="B113" s="43" t="s">
        <v>211</v>
      </c>
      <c r="C113" s="57"/>
      <c r="D113" s="23">
        <v>66263</v>
      </c>
      <c r="E113" s="23">
        <v>36913</v>
      </c>
      <c r="F113" s="44">
        <v>79.511283287730606</v>
      </c>
      <c r="G113" s="25"/>
      <c r="H113" s="19"/>
      <c r="I113" s="20"/>
      <c r="J113" s="20"/>
      <c r="K113" s="20"/>
      <c r="L113" s="20"/>
      <c r="M113" s="20"/>
      <c r="N113" s="20"/>
      <c r="O113" s="23"/>
      <c r="P113" s="23"/>
      <c r="Q113" s="23"/>
      <c r="R113" s="23"/>
      <c r="S113" s="23"/>
      <c r="T113" s="23"/>
      <c r="U113" s="23"/>
      <c r="V113" s="23"/>
      <c r="W113" s="23"/>
      <c r="X113" s="23">
        <v>29250</v>
      </c>
      <c r="Y113" s="23">
        <v>16697</v>
      </c>
      <c r="Z113" s="23"/>
      <c r="AA113" s="23"/>
      <c r="AB113" s="23"/>
      <c r="AC113" s="23"/>
      <c r="AD113" s="23"/>
      <c r="AE113" s="23"/>
      <c r="AF113" s="23"/>
      <c r="AG113" s="23">
        <v>16568</v>
      </c>
      <c r="AH113" s="23">
        <v>8319</v>
      </c>
      <c r="AI113" s="21"/>
      <c r="AJ113" s="20"/>
      <c r="AK113" s="20"/>
      <c r="AL113" s="20"/>
      <c r="AN113" s="20">
        <f t="shared" si="2"/>
        <v>45818</v>
      </c>
      <c r="AO113" s="64">
        <f t="shared" si="3"/>
        <v>69.145677074687228</v>
      </c>
    </row>
    <row r="114" spans="1:41">
      <c r="A114" s="43" t="s">
        <v>212</v>
      </c>
      <c r="B114" s="43" t="s">
        <v>197</v>
      </c>
      <c r="C114" s="57"/>
      <c r="D114" s="23"/>
      <c r="E114" s="23">
        <v>77000</v>
      </c>
      <c r="F114" s="44">
        <v>-100</v>
      </c>
      <c r="G114" s="25"/>
      <c r="H114" s="19"/>
      <c r="I114" s="20"/>
      <c r="J114" s="20"/>
      <c r="K114" s="20"/>
      <c r="L114" s="20"/>
      <c r="M114" s="20"/>
      <c r="N114" s="20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1"/>
      <c r="AJ114" s="20"/>
      <c r="AK114" s="20"/>
      <c r="AL114" s="20"/>
      <c r="AN114" s="20">
        <f t="shared" si="2"/>
        <v>0</v>
      </c>
      <c r="AO114" s="64" t="e">
        <f t="shared" si="3"/>
        <v>#DIV/0!</v>
      </c>
    </row>
    <row r="115" spans="1:41">
      <c r="A115" s="43" t="s">
        <v>213</v>
      </c>
      <c r="B115" s="43" t="s">
        <v>214</v>
      </c>
      <c r="C115" s="57"/>
      <c r="D115" s="23">
        <v>8500</v>
      </c>
      <c r="E115" s="23">
        <v>54330</v>
      </c>
      <c r="F115" s="44">
        <v>-84.354868396834163</v>
      </c>
      <c r="G115" s="25"/>
      <c r="H115" s="19"/>
      <c r="I115" s="20">
        <v>108600</v>
      </c>
      <c r="J115" s="20">
        <v>33127</v>
      </c>
      <c r="K115" s="20"/>
      <c r="L115" s="20"/>
      <c r="M115" s="20"/>
      <c r="N115" s="20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>
        <v>17956</v>
      </c>
      <c r="AB115" s="23">
        <v>9622</v>
      </c>
      <c r="AC115" s="23"/>
      <c r="AD115" s="23"/>
      <c r="AE115" s="23"/>
      <c r="AF115" s="23"/>
      <c r="AG115" s="23"/>
      <c r="AH115" s="23"/>
      <c r="AI115" s="21"/>
      <c r="AJ115" s="20"/>
      <c r="AK115" s="20"/>
      <c r="AL115" s="20"/>
      <c r="AN115" s="20">
        <f t="shared" si="2"/>
        <v>126556</v>
      </c>
      <c r="AO115" s="64">
        <f t="shared" si="3"/>
        <v>1488.8941176470589</v>
      </c>
    </row>
    <row r="116" spans="1:41">
      <c r="A116" s="43" t="s">
        <v>215</v>
      </c>
      <c r="B116" s="43" t="s">
        <v>216</v>
      </c>
      <c r="C116" s="57"/>
      <c r="D116" s="23">
        <v>159367</v>
      </c>
      <c r="E116" s="23">
        <v>94275</v>
      </c>
      <c r="F116" s="44">
        <v>69.044815698753652</v>
      </c>
      <c r="G116" s="25"/>
      <c r="H116" s="19" t="s">
        <v>706</v>
      </c>
      <c r="I116" s="20"/>
      <c r="J116" s="20"/>
      <c r="K116" s="20"/>
      <c r="L116" s="20">
        <v>2100</v>
      </c>
      <c r="M116" s="20">
        <v>1008</v>
      </c>
      <c r="N116" s="20"/>
      <c r="O116" s="23">
        <v>75120</v>
      </c>
      <c r="P116" s="23">
        <v>39220</v>
      </c>
      <c r="Q116" s="23"/>
      <c r="R116" s="23">
        <v>5400</v>
      </c>
      <c r="S116" s="23">
        <v>2460</v>
      </c>
      <c r="T116" s="23"/>
      <c r="U116" s="23">
        <v>13920</v>
      </c>
      <c r="V116" s="23">
        <v>1567</v>
      </c>
      <c r="W116" s="23"/>
      <c r="X116" s="23">
        <v>43940</v>
      </c>
      <c r="Y116" s="23">
        <v>18395</v>
      </c>
      <c r="Z116" s="23"/>
      <c r="AA116" s="23">
        <v>288600</v>
      </c>
      <c r="AB116" s="23">
        <v>138283</v>
      </c>
      <c r="AC116" s="23"/>
      <c r="AD116" s="23">
        <v>17800</v>
      </c>
      <c r="AE116" s="23">
        <v>7267</v>
      </c>
      <c r="AF116" s="23"/>
      <c r="AG116" s="23">
        <v>20060</v>
      </c>
      <c r="AH116" s="23">
        <v>8402</v>
      </c>
      <c r="AI116" s="21"/>
      <c r="AJ116" s="20"/>
      <c r="AK116" s="20"/>
      <c r="AL116" s="20"/>
      <c r="AN116" s="20">
        <f t="shared" si="2"/>
        <v>466940</v>
      </c>
      <c r="AO116" s="64">
        <f t="shared" si="3"/>
        <v>292.99666806804419</v>
      </c>
    </row>
    <row r="117" spans="1:41">
      <c r="A117" s="43" t="s">
        <v>217</v>
      </c>
      <c r="B117" s="43" t="s">
        <v>218</v>
      </c>
      <c r="C117" s="57"/>
      <c r="D117" s="23">
        <v>227423</v>
      </c>
      <c r="E117" s="23">
        <v>206973</v>
      </c>
      <c r="F117" s="44">
        <v>9.880515816072629</v>
      </c>
      <c r="G117" s="25"/>
      <c r="H117" s="19" t="s">
        <v>707</v>
      </c>
      <c r="I117" s="20"/>
      <c r="J117" s="20"/>
      <c r="K117" s="20"/>
      <c r="L117" s="20">
        <v>149600</v>
      </c>
      <c r="M117" s="20">
        <v>95433</v>
      </c>
      <c r="N117" s="20"/>
      <c r="O117" s="23"/>
      <c r="P117" s="23"/>
      <c r="Q117" s="23"/>
      <c r="R117" s="23">
        <v>12250</v>
      </c>
      <c r="S117" s="23">
        <v>7493</v>
      </c>
      <c r="T117" s="23"/>
      <c r="U117" s="23">
        <v>8750</v>
      </c>
      <c r="V117" s="23">
        <v>6115</v>
      </c>
      <c r="W117" s="23"/>
      <c r="X117" s="23">
        <v>32725</v>
      </c>
      <c r="Y117" s="23">
        <v>18621</v>
      </c>
      <c r="Z117" s="23"/>
      <c r="AA117" s="23">
        <v>20950</v>
      </c>
      <c r="AB117" s="23">
        <v>10048</v>
      </c>
      <c r="AC117" s="23"/>
      <c r="AD117" s="23"/>
      <c r="AE117" s="23"/>
      <c r="AF117" s="23"/>
      <c r="AG117" s="23">
        <v>75088</v>
      </c>
      <c r="AH117" s="23">
        <v>35172</v>
      </c>
      <c r="AI117" s="21"/>
      <c r="AJ117" s="20"/>
      <c r="AK117" s="20"/>
      <c r="AL117" s="20"/>
      <c r="AN117" s="20">
        <f t="shared" si="2"/>
        <v>299363</v>
      </c>
      <c r="AO117" s="64">
        <f t="shared" si="3"/>
        <v>131.63268446902907</v>
      </c>
    </row>
    <row r="118" spans="1:41">
      <c r="A118" s="43" t="s">
        <v>219</v>
      </c>
      <c r="B118" s="43" t="s">
        <v>220</v>
      </c>
      <c r="C118" s="57"/>
      <c r="D118" s="23"/>
      <c r="E118" s="23">
        <v>70750</v>
      </c>
      <c r="F118" s="44">
        <v>-100</v>
      </c>
      <c r="G118" s="25"/>
      <c r="H118" s="19" t="s">
        <v>735</v>
      </c>
      <c r="I118" s="20"/>
      <c r="J118" s="20"/>
      <c r="K118" s="20"/>
      <c r="L118" s="20"/>
      <c r="M118" s="20"/>
      <c r="N118" s="20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1"/>
      <c r="AJ118" s="20"/>
      <c r="AK118" s="20"/>
      <c r="AL118" s="20"/>
      <c r="AN118" s="20">
        <f t="shared" si="2"/>
        <v>0</v>
      </c>
      <c r="AO118" s="64" t="e">
        <f t="shared" si="3"/>
        <v>#DIV/0!</v>
      </c>
    </row>
    <row r="119" spans="1:41">
      <c r="A119" s="43" t="s">
        <v>221</v>
      </c>
      <c r="B119" s="43" t="s">
        <v>222</v>
      </c>
      <c r="C119" s="59"/>
      <c r="D119" s="23">
        <v>411093</v>
      </c>
      <c r="E119" s="23">
        <v>198956</v>
      </c>
      <c r="F119" s="44">
        <v>106.62508293290981</v>
      </c>
      <c r="G119" s="25"/>
      <c r="H119" s="19" t="s">
        <v>707</v>
      </c>
      <c r="I119" s="20"/>
      <c r="J119" s="20"/>
      <c r="K119" s="20"/>
      <c r="L119" s="20">
        <v>65000</v>
      </c>
      <c r="M119" s="20">
        <v>39803</v>
      </c>
      <c r="N119" s="20"/>
      <c r="O119" s="23"/>
      <c r="P119" s="23"/>
      <c r="Q119" s="23"/>
      <c r="R119" s="23">
        <v>6300</v>
      </c>
      <c r="S119" s="23">
        <v>3775</v>
      </c>
      <c r="T119" s="23"/>
      <c r="U119" s="23"/>
      <c r="V119" s="23"/>
      <c r="W119" s="23"/>
      <c r="X119" s="23">
        <v>91945</v>
      </c>
      <c r="Y119" s="23">
        <v>41962</v>
      </c>
      <c r="Z119" s="23"/>
      <c r="AA119" s="23">
        <v>6300</v>
      </c>
      <c r="AB119" s="23">
        <v>3775</v>
      </c>
      <c r="AC119" s="23"/>
      <c r="AD119" s="23">
        <v>315600</v>
      </c>
      <c r="AE119" s="23">
        <v>149556</v>
      </c>
      <c r="AF119" s="23"/>
      <c r="AG119" s="23">
        <v>8900</v>
      </c>
      <c r="AH119" s="23">
        <v>5300</v>
      </c>
      <c r="AI119" s="21"/>
      <c r="AJ119" s="20"/>
      <c r="AK119" s="20"/>
      <c r="AL119" s="20"/>
      <c r="AN119" s="20">
        <f t="shared" si="2"/>
        <v>494045</v>
      </c>
      <c r="AO119" s="64">
        <f t="shared" si="3"/>
        <v>120.17840245394595</v>
      </c>
    </row>
    <row r="120" spans="1:41">
      <c r="A120" s="43" t="s">
        <v>223</v>
      </c>
      <c r="B120" s="43" t="s">
        <v>224</v>
      </c>
      <c r="C120" s="57"/>
      <c r="D120" s="23"/>
      <c r="E120" s="23">
        <v>3300</v>
      </c>
      <c r="F120" s="44">
        <v>-100</v>
      </c>
      <c r="G120" s="25"/>
      <c r="H120" s="19"/>
      <c r="I120" s="20"/>
      <c r="J120" s="20"/>
      <c r="K120" s="20"/>
      <c r="L120" s="20"/>
      <c r="M120" s="20"/>
      <c r="N120" s="20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1"/>
      <c r="AJ120" s="20"/>
      <c r="AK120" s="20"/>
      <c r="AL120" s="20"/>
      <c r="AN120" s="20">
        <f t="shared" si="2"/>
        <v>0</v>
      </c>
      <c r="AO120" s="64" t="e">
        <f t="shared" si="3"/>
        <v>#DIV/0!</v>
      </c>
    </row>
    <row r="121" spans="1:41">
      <c r="A121" s="43" t="s">
        <v>225</v>
      </c>
      <c r="B121" s="43" t="s">
        <v>226</v>
      </c>
      <c r="C121" s="57"/>
      <c r="D121" s="23">
        <v>310670</v>
      </c>
      <c r="E121" s="23">
        <v>341922</v>
      </c>
      <c r="F121" s="44">
        <v>-9.1400962792683718</v>
      </c>
      <c r="G121" s="25"/>
      <c r="H121" s="19"/>
      <c r="I121" s="20"/>
      <c r="J121" s="20"/>
      <c r="K121" s="20"/>
      <c r="L121" s="20"/>
      <c r="M121" s="20"/>
      <c r="N121" s="20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1"/>
      <c r="AJ121" s="20"/>
      <c r="AK121" s="20"/>
      <c r="AL121" s="20"/>
      <c r="AN121" s="20">
        <f t="shared" si="2"/>
        <v>0</v>
      </c>
      <c r="AO121" s="64">
        <f t="shared" si="3"/>
        <v>0</v>
      </c>
    </row>
    <row r="122" spans="1:41">
      <c r="A122" s="43" t="s">
        <v>227</v>
      </c>
      <c r="B122" s="43" t="s">
        <v>228</v>
      </c>
      <c r="C122" s="57"/>
      <c r="D122" s="23">
        <v>90181</v>
      </c>
      <c r="E122" s="23">
        <v>108720</v>
      </c>
      <c r="F122" s="44">
        <v>-17.052060338484178</v>
      </c>
      <c r="G122" s="25"/>
      <c r="H122" s="19" t="s">
        <v>707</v>
      </c>
      <c r="I122" s="20">
        <v>30000</v>
      </c>
      <c r="J122" s="20">
        <v>17422</v>
      </c>
      <c r="K122" s="20"/>
      <c r="L122" s="20">
        <v>16600</v>
      </c>
      <c r="M122" s="20">
        <v>8486</v>
      </c>
      <c r="N122" s="20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1"/>
      <c r="AJ122" s="20"/>
      <c r="AK122" s="20"/>
      <c r="AL122" s="20"/>
      <c r="AN122" s="20">
        <f t="shared" si="2"/>
        <v>46600</v>
      </c>
      <c r="AO122" s="64">
        <f t="shared" si="3"/>
        <v>51.673855911999205</v>
      </c>
    </row>
    <row r="123" spans="1:41">
      <c r="A123" s="43" t="s">
        <v>229</v>
      </c>
      <c r="B123" s="43" t="s">
        <v>230</v>
      </c>
      <c r="C123" s="57"/>
      <c r="D123" s="23">
        <v>746584</v>
      </c>
      <c r="E123" s="23">
        <v>88872</v>
      </c>
      <c r="F123" s="44">
        <v>740.06661265640469</v>
      </c>
      <c r="G123" s="25"/>
      <c r="H123" s="19"/>
      <c r="I123" s="20">
        <v>13920</v>
      </c>
      <c r="J123" s="20">
        <v>5363</v>
      </c>
      <c r="K123" s="20"/>
      <c r="L123" s="20">
        <v>11600</v>
      </c>
      <c r="M123" s="20">
        <v>5492</v>
      </c>
      <c r="N123" s="20"/>
      <c r="O123" s="23">
        <v>11280</v>
      </c>
      <c r="P123" s="23">
        <v>6594</v>
      </c>
      <c r="Q123" s="23"/>
      <c r="R123" s="23">
        <v>205872</v>
      </c>
      <c r="S123" s="23">
        <v>94499</v>
      </c>
      <c r="T123" s="23"/>
      <c r="U123" s="23"/>
      <c r="V123" s="23"/>
      <c r="W123" s="23"/>
      <c r="X123" s="23"/>
      <c r="Y123" s="23"/>
      <c r="Z123" s="23"/>
      <c r="AA123" s="23">
        <v>16575</v>
      </c>
      <c r="AB123" s="23">
        <v>8769</v>
      </c>
      <c r="AC123" s="23"/>
      <c r="AD123" s="23"/>
      <c r="AE123" s="23"/>
      <c r="AF123" s="23"/>
      <c r="AG123" s="23">
        <v>47488</v>
      </c>
      <c r="AH123" s="23">
        <v>22511</v>
      </c>
      <c r="AI123" s="21"/>
      <c r="AJ123" s="20"/>
      <c r="AK123" s="20"/>
      <c r="AL123" s="20"/>
      <c r="AN123" s="20">
        <f t="shared" si="2"/>
        <v>306735</v>
      </c>
      <c r="AO123" s="64">
        <f t="shared" si="3"/>
        <v>41.085129067861082</v>
      </c>
    </row>
    <row r="124" spans="1:41">
      <c r="A124" s="43" t="s">
        <v>231</v>
      </c>
      <c r="B124" s="43" t="s">
        <v>232</v>
      </c>
      <c r="C124" s="57"/>
      <c r="D124" s="23">
        <v>78820</v>
      </c>
      <c r="E124" s="23">
        <v>292994</v>
      </c>
      <c r="F124" s="44">
        <v>-73.098425223724718</v>
      </c>
      <c r="G124" s="25"/>
      <c r="H124" s="19" t="s">
        <v>735</v>
      </c>
      <c r="I124" s="20"/>
      <c r="J124" s="20"/>
      <c r="K124" s="20"/>
      <c r="L124" s="20"/>
      <c r="M124" s="20"/>
      <c r="N124" s="20"/>
      <c r="O124" s="23"/>
      <c r="P124" s="23"/>
      <c r="Q124" s="23"/>
      <c r="R124" s="23">
        <v>1750</v>
      </c>
      <c r="S124" s="23">
        <v>1054</v>
      </c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>
        <v>5560</v>
      </c>
      <c r="AE124" s="23">
        <v>3430</v>
      </c>
      <c r="AF124" s="23"/>
      <c r="AG124" s="23"/>
      <c r="AH124" s="23"/>
      <c r="AI124" s="21"/>
      <c r="AJ124" s="20"/>
      <c r="AK124" s="20"/>
      <c r="AL124" s="20"/>
      <c r="AN124" s="20">
        <f t="shared" si="2"/>
        <v>7310</v>
      </c>
      <c r="AO124" s="64">
        <f t="shared" si="3"/>
        <v>9.2742958639939097</v>
      </c>
    </row>
    <row r="125" spans="1:41">
      <c r="A125" s="43" t="s">
        <v>233</v>
      </c>
      <c r="B125" s="43" t="s">
        <v>234</v>
      </c>
      <c r="C125" s="57"/>
      <c r="D125" s="23">
        <v>149148</v>
      </c>
      <c r="E125" s="23">
        <v>163931</v>
      </c>
      <c r="F125" s="44">
        <v>-9.0178184724060735</v>
      </c>
      <c r="G125" s="45">
        <v>10000</v>
      </c>
      <c r="H125" s="19"/>
      <c r="I125" s="20"/>
      <c r="J125" s="20"/>
      <c r="K125" s="20"/>
      <c r="L125" s="20">
        <v>14646</v>
      </c>
      <c r="M125" s="20">
        <v>10507</v>
      </c>
      <c r="N125" s="20"/>
      <c r="O125" s="23">
        <v>4336</v>
      </c>
      <c r="P125" s="23">
        <v>2230</v>
      </c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>
        <v>6640</v>
      </c>
      <c r="AE125" s="23">
        <v>1034</v>
      </c>
      <c r="AF125" s="23"/>
      <c r="AG125" s="23">
        <v>32640</v>
      </c>
      <c r="AH125" s="23">
        <v>14187</v>
      </c>
      <c r="AI125" s="21"/>
      <c r="AJ125" s="20"/>
      <c r="AK125" s="20"/>
      <c r="AL125" s="20"/>
      <c r="AN125" s="20">
        <f t="shared" si="2"/>
        <v>58262</v>
      </c>
      <c r="AO125" s="64">
        <f t="shared" si="3"/>
        <v>39.063212379649741</v>
      </c>
    </row>
    <row r="126" spans="1:41">
      <c r="A126" s="43" t="s">
        <v>235</v>
      </c>
      <c r="B126" s="43" t="s">
        <v>236</v>
      </c>
      <c r="C126" s="57"/>
      <c r="D126" s="23"/>
      <c r="E126" s="23">
        <v>16020</v>
      </c>
      <c r="F126" s="44">
        <v>-100</v>
      </c>
      <c r="G126" s="25"/>
      <c r="H126" s="19" t="s">
        <v>707</v>
      </c>
      <c r="I126" s="20"/>
      <c r="J126" s="20"/>
      <c r="K126" s="20"/>
      <c r="L126" s="20"/>
      <c r="M126" s="20"/>
      <c r="N126" s="20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1"/>
      <c r="AJ126" s="20"/>
      <c r="AK126" s="20"/>
      <c r="AL126" s="20"/>
      <c r="AN126" s="20">
        <f t="shared" si="2"/>
        <v>0</v>
      </c>
      <c r="AO126" s="64" t="e">
        <f t="shared" si="3"/>
        <v>#DIV/0!</v>
      </c>
    </row>
    <row r="127" spans="1:41">
      <c r="A127" s="43" t="s">
        <v>237</v>
      </c>
      <c r="B127" s="43" t="s">
        <v>238</v>
      </c>
      <c r="C127" s="57"/>
      <c r="D127" s="23">
        <v>2825</v>
      </c>
      <c r="E127" s="23"/>
      <c r="F127" s="24"/>
      <c r="G127" s="25"/>
      <c r="H127" s="19"/>
      <c r="I127" s="20"/>
      <c r="J127" s="20"/>
      <c r="K127" s="20"/>
      <c r="L127" s="20"/>
      <c r="M127" s="20"/>
      <c r="N127" s="20"/>
      <c r="O127" s="23"/>
      <c r="P127" s="23"/>
      <c r="Q127" s="23"/>
      <c r="R127" s="23">
        <v>28390</v>
      </c>
      <c r="S127" s="23">
        <v>16535</v>
      </c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1"/>
      <c r="AJ127" s="20"/>
      <c r="AK127" s="20"/>
      <c r="AL127" s="20"/>
      <c r="AN127" s="20">
        <f t="shared" si="2"/>
        <v>28390</v>
      </c>
      <c r="AO127" s="64">
        <f t="shared" si="3"/>
        <v>1004.9557522123894</v>
      </c>
    </row>
    <row r="128" spans="1:41">
      <c r="A128" s="43" t="s">
        <v>239</v>
      </c>
      <c r="B128" s="43" t="s">
        <v>240</v>
      </c>
      <c r="C128" s="57"/>
      <c r="D128" s="23"/>
      <c r="E128" s="23">
        <v>4500</v>
      </c>
      <c r="F128" s="44">
        <v>-100</v>
      </c>
      <c r="G128" s="25"/>
      <c r="H128" s="19" t="s">
        <v>706</v>
      </c>
      <c r="I128" s="20"/>
      <c r="J128" s="20"/>
      <c r="K128" s="20"/>
      <c r="L128" s="20"/>
      <c r="M128" s="20"/>
      <c r="N128" s="20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1"/>
      <c r="AJ128" s="20"/>
      <c r="AK128" s="20"/>
      <c r="AL128" s="20"/>
      <c r="AN128" s="20">
        <f t="shared" si="2"/>
        <v>0</v>
      </c>
      <c r="AO128" s="64" t="e">
        <f t="shared" si="3"/>
        <v>#DIV/0!</v>
      </c>
    </row>
    <row r="129" spans="1:41">
      <c r="A129" s="43" t="s">
        <v>241</v>
      </c>
      <c r="B129" s="43" t="s">
        <v>242</v>
      </c>
      <c r="C129" s="57"/>
      <c r="D129" s="23">
        <v>501795</v>
      </c>
      <c r="E129" s="23">
        <v>502724</v>
      </c>
      <c r="F129" s="44">
        <v>-0.18479324639364741</v>
      </c>
      <c r="G129" s="25"/>
      <c r="H129" s="19"/>
      <c r="I129" s="20"/>
      <c r="J129" s="20"/>
      <c r="K129" s="20"/>
      <c r="L129" s="20">
        <v>203455</v>
      </c>
      <c r="M129" s="20">
        <v>94900</v>
      </c>
      <c r="N129" s="20"/>
      <c r="O129" s="23">
        <v>138434</v>
      </c>
      <c r="P129" s="23">
        <v>50383</v>
      </c>
      <c r="Q129" s="23"/>
      <c r="R129" s="23">
        <v>59746</v>
      </c>
      <c r="S129" s="23">
        <v>14615</v>
      </c>
      <c r="T129" s="23"/>
      <c r="U129" s="23">
        <v>680595</v>
      </c>
      <c r="V129" s="23">
        <v>296770</v>
      </c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>
        <v>-44453</v>
      </c>
      <c r="AH129" s="23">
        <v>-14288</v>
      </c>
      <c r="AI129" s="21"/>
      <c r="AJ129" s="20"/>
      <c r="AK129" s="20"/>
      <c r="AL129" s="20"/>
      <c r="AN129" s="20">
        <f t="shared" si="2"/>
        <v>1037777</v>
      </c>
      <c r="AO129" s="64">
        <f t="shared" si="3"/>
        <v>206.81294153987187</v>
      </c>
    </row>
    <row r="130" spans="1:41">
      <c r="A130" s="43" t="s">
        <v>243</v>
      </c>
      <c r="B130" s="43" t="s">
        <v>244</v>
      </c>
      <c r="C130" s="57"/>
      <c r="D130" s="23">
        <v>37171</v>
      </c>
      <c r="E130" s="23">
        <v>741420</v>
      </c>
      <c r="F130" s="44">
        <v>-94.986512368158387</v>
      </c>
      <c r="G130" s="25"/>
      <c r="H130" s="19" t="s">
        <v>706</v>
      </c>
      <c r="I130" s="20"/>
      <c r="J130" s="20"/>
      <c r="K130" s="20"/>
      <c r="L130" s="20"/>
      <c r="M130" s="20"/>
      <c r="N130" s="20"/>
      <c r="O130" s="23">
        <v>2538</v>
      </c>
      <c r="P130" s="23">
        <v>1379</v>
      </c>
      <c r="Q130" s="23"/>
      <c r="R130" s="23">
        <v>220104</v>
      </c>
      <c r="S130" s="23">
        <v>125323</v>
      </c>
      <c r="T130" s="23"/>
      <c r="U130" s="23"/>
      <c r="V130" s="23"/>
      <c r="W130" s="23"/>
      <c r="X130" s="23">
        <v>9288</v>
      </c>
      <c r="Y130" s="23">
        <v>5001</v>
      </c>
      <c r="Z130" s="23"/>
      <c r="AA130" s="23"/>
      <c r="AB130" s="23"/>
      <c r="AC130" s="23"/>
      <c r="AD130" s="23">
        <v>40077</v>
      </c>
      <c r="AE130" s="23">
        <v>20244</v>
      </c>
      <c r="AF130" s="23"/>
      <c r="AG130" s="23"/>
      <c r="AH130" s="23"/>
      <c r="AI130" s="21"/>
      <c r="AJ130" s="20"/>
      <c r="AK130" s="20"/>
      <c r="AL130" s="20"/>
      <c r="AN130" s="20">
        <f t="shared" si="2"/>
        <v>272007</v>
      </c>
      <c r="AO130" s="64">
        <f t="shared" si="3"/>
        <v>731.77208038524657</v>
      </c>
    </row>
    <row r="131" spans="1:41">
      <c r="A131" s="43" t="s">
        <v>245</v>
      </c>
      <c r="B131" s="43" t="s">
        <v>246</v>
      </c>
      <c r="C131" s="57"/>
      <c r="D131" s="23">
        <v>133854</v>
      </c>
      <c r="E131" s="23">
        <v>13569</v>
      </c>
      <c r="F131" s="44">
        <v>886.4691576387354</v>
      </c>
      <c r="G131" s="25"/>
      <c r="H131" s="19"/>
      <c r="I131" s="20">
        <v>23588</v>
      </c>
      <c r="J131" s="20">
        <v>13321</v>
      </c>
      <c r="K131" s="20"/>
      <c r="L131" s="20"/>
      <c r="M131" s="20"/>
      <c r="N131" s="20"/>
      <c r="O131" s="23">
        <v>11700</v>
      </c>
      <c r="P131" s="23">
        <v>6041</v>
      </c>
      <c r="Q131" s="23"/>
      <c r="R131" s="23"/>
      <c r="S131" s="23"/>
      <c r="T131" s="23"/>
      <c r="U131" s="23"/>
      <c r="V131" s="23"/>
      <c r="W131" s="23"/>
      <c r="X131" s="23">
        <v>12640</v>
      </c>
      <c r="Y131" s="23">
        <v>6382</v>
      </c>
      <c r="Z131" s="23"/>
      <c r="AA131" s="23"/>
      <c r="AB131" s="23"/>
      <c r="AC131" s="23"/>
      <c r="AD131" s="23">
        <v>139520</v>
      </c>
      <c r="AE131" s="23">
        <v>71842</v>
      </c>
      <c r="AF131" s="23"/>
      <c r="AG131" s="23">
        <v>60000</v>
      </c>
      <c r="AH131" s="23">
        <v>28352</v>
      </c>
      <c r="AI131" s="21"/>
      <c r="AJ131" s="20"/>
      <c r="AK131" s="20"/>
      <c r="AL131" s="20"/>
      <c r="AN131" s="20">
        <f t="shared" si="2"/>
        <v>247448</v>
      </c>
      <c r="AO131" s="64">
        <f t="shared" si="3"/>
        <v>184.86410566736893</v>
      </c>
    </row>
    <row r="132" spans="1:41">
      <c r="A132" s="43" t="s">
        <v>247</v>
      </c>
      <c r="B132" s="43" t="s">
        <v>248</v>
      </c>
      <c r="C132" s="57"/>
      <c r="D132" s="23"/>
      <c r="E132" s="23">
        <v>38123</v>
      </c>
      <c r="F132" s="44">
        <v>-100</v>
      </c>
      <c r="G132" s="25"/>
      <c r="H132" s="19"/>
      <c r="I132" s="20"/>
      <c r="J132" s="20"/>
      <c r="K132" s="20"/>
      <c r="L132" s="20"/>
      <c r="M132" s="20"/>
      <c r="N132" s="20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1"/>
      <c r="AJ132" s="20"/>
      <c r="AK132" s="20"/>
      <c r="AL132" s="20"/>
      <c r="AN132" s="20">
        <f t="shared" si="2"/>
        <v>0</v>
      </c>
      <c r="AO132" s="64" t="e">
        <f t="shared" si="3"/>
        <v>#DIV/0!</v>
      </c>
    </row>
    <row r="133" spans="1:41">
      <c r="A133" s="43" t="s">
        <v>249</v>
      </c>
      <c r="B133" s="43" t="s">
        <v>250</v>
      </c>
      <c r="C133" s="57"/>
      <c r="D133" s="23">
        <v>171450</v>
      </c>
      <c r="E133" s="23"/>
      <c r="F133" s="24"/>
      <c r="G133" s="25"/>
      <c r="H133" s="19" t="s">
        <v>707</v>
      </c>
      <c r="I133" s="20"/>
      <c r="J133" s="20"/>
      <c r="K133" s="20"/>
      <c r="L133" s="20">
        <v>43900</v>
      </c>
      <c r="M133" s="20">
        <v>27038</v>
      </c>
      <c r="N133" s="20"/>
      <c r="O133" s="23">
        <v>12356</v>
      </c>
      <c r="P133" s="23">
        <v>5709</v>
      </c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>
        <v>70200</v>
      </c>
      <c r="AH133" s="23">
        <v>31215</v>
      </c>
      <c r="AI133" s="21"/>
      <c r="AJ133" s="20"/>
      <c r="AK133" s="20"/>
      <c r="AL133" s="20"/>
      <c r="AN133" s="20">
        <f t="shared" si="2"/>
        <v>126456</v>
      </c>
      <c r="AO133" s="64">
        <f t="shared" si="3"/>
        <v>73.756780402449692</v>
      </c>
    </row>
    <row r="134" spans="1:41">
      <c r="A134" s="43" t="s">
        <v>251</v>
      </c>
      <c r="B134" s="43" t="s">
        <v>252</v>
      </c>
      <c r="C134" s="57"/>
      <c r="D134" s="23">
        <v>2743194</v>
      </c>
      <c r="E134" s="23">
        <v>1425128</v>
      </c>
      <c r="F134" s="44">
        <v>92.48755199532954</v>
      </c>
      <c r="G134" s="25"/>
      <c r="H134" s="19" t="s">
        <v>707</v>
      </c>
      <c r="I134" s="20">
        <v>211040</v>
      </c>
      <c r="J134" s="20">
        <v>99125</v>
      </c>
      <c r="K134" s="20"/>
      <c r="L134" s="20">
        <v>204200</v>
      </c>
      <c r="M134" s="20">
        <v>94195</v>
      </c>
      <c r="N134" s="20"/>
      <c r="O134" s="23">
        <v>47200</v>
      </c>
      <c r="P134" s="23">
        <v>23729</v>
      </c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1"/>
      <c r="AJ134" s="20"/>
      <c r="AK134" s="20"/>
      <c r="AL134" s="20"/>
      <c r="AN134" s="20">
        <f t="shared" ref="AN134:AN197" si="4">SUM(I134+L134+O134+R134+U134+X134+AA134+AD134+AG134)</f>
        <v>462440</v>
      </c>
      <c r="AO134" s="64">
        <f t="shared" ref="AO134:AO197" si="5">(AN134*100/D134)</f>
        <v>16.8577213277661</v>
      </c>
    </row>
    <row r="135" spans="1:41">
      <c r="A135" s="43" t="s">
        <v>253</v>
      </c>
      <c r="B135" s="43" t="s">
        <v>254</v>
      </c>
      <c r="C135" s="57"/>
      <c r="D135" s="23"/>
      <c r="E135" s="23">
        <v>2200</v>
      </c>
      <c r="F135" s="44">
        <v>-100</v>
      </c>
      <c r="G135" s="25"/>
      <c r="H135" s="19" t="s">
        <v>735</v>
      </c>
      <c r="I135" s="20">
        <v>5610</v>
      </c>
      <c r="J135" s="20">
        <v>3174</v>
      </c>
      <c r="K135" s="20"/>
      <c r="L135" s="20"/>
      <c r="M135" s="20"/>
      <c r="N135" s="20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1"/>
      <c r="AJ135" s="20"/>
      <c r="AK135" s="20"/>
      <c r="AL135" s="20"/>
      <c r="AN135" s="20">
        <f t="shared" si="4"/>
        <v>5610</v>
      </c>
      <c r="AO135" s="64" t="e">
        <f t="shared" si="5"/>
        <v>#DIV/0!</v>
      </c>
    </row>
    <row r="136" spans="1:41">
      <c r="A136" s="50" t="s">
        <v>255</v>
      </c>
      <c r="B136" s="43" t="s">
        <v>256</v>
      </c>
      <c r="C136" s="67" t="s">
        <v>1010</v>
      </c>
      <c r="D136" s="23">
        <v>1307062</v>
      </c>
      <c r="E136" s="23">
        <v>4798322</v>
      </c>
      <c r="F136" s="44">
        <v>-72.7600190233169</v>
      </c>
      <c r="G136" s="25"/>
      <c r="H136" s="19" t="s">
        <v>706</v>
      </c>
      <c r="I136" s="20">
        <v>549230</v>
      </c>
      <c r="J136" s="20">
        <v>290484</v>
      </c>
      <c r="K136" s="20"/>
      <c r="L136" s="20">
        <v>90100</v>
      </c>
      <c r="M136" s="20">
        <v>37438</v>
      </c>
      <c r="N136" s="20"/>
      <c r="O136" s="23">
        <v>58863</v>
      </c>
      <c r="P136" s="23">
        <v>30998</v>
      </c>
      <c r="Q136" s="23"/>
      <c r="R136" s="23">
        <v>306085</v>
      </c>
      <c r="S136" s="23">
        <v>157823</v>
      </c>
      <c r="T136" s="23"/>
      <c r="U136" s="23">
        <v>106134</v>
      </c>
      <c r="V136" s="23">
        <v>53902</v>
      </c>
      <c r="W136" s="23"/>
      <c r="X136" s="23">
        <v>385051</v>
      </c>
      <c r="Y136" s="23">
        <v>210900</v>
      </c>
      <c r="Z136" s="23"/>
      <c r="AA136" s="23">
        <v>19125</v>
      </c>
      <c r="AB136" s="23">
        <v>10700</v>
      </c>
      <c r="AC136" s="23"/>
      <c r="AD136" s="23">
        <v>91673</v>
      </c>
      <c r="AE136" s="23">
        <v>37117</v>
      </c>
      <c r="AF136" s="23"/>
      <c r="AG136" s="23"/>
      <c r="AH136" s="23"/>
      <c r="AI136" s="21"/>
      <c r="AJ136" s="20"/>
      <c r="AK136" s="20"/>
      <c r="AL136" s="20"/>
      <c r="AN136" s="20">
        <f t="shared" si="4"/>
        <v>1606261</v>
      </c>
      <c r="AO136" s="64">
        <f t="shared" si="5"/>
        <v>122.89095697067162</v>
      </c>
    </row>
    <row r="137" spans="1:41">
      <c r="A137" s="43" t="s">
        <v>257</v>
      </c>
      <c r="B137" s="43" t="s">
        <v>258</v>
      </c>
      <c r="C137" s="57"/>
      <c r="D137" s="23">
        <v>7843744</v>
      </c>
      <c r="E137" s="23">
        <v>4619614</v>
      </c>
      <c r="F137" s="44">
        <v>69.792194759129217</v>
      </c>
      <c r="G137" s="45">
        <f>40000</f>
        <v>40000</v>
      </c>
      <c r="H137" s="19" t="s">
        <v>706</v>
      </c>
      <c r="I137" s="20">
        <v>230175</v>
      </c>
      <c r="J137" s="20">
        <v>140038</v>
      </c>
      <c r="K137" s="20"/>
      <c r="L137" s="20"/>
      <c r="M137" s="20"/>
      <c r="N137" s="20"/>
      <c r="O137" s="23">
        <v>593618</v>
      </c>
      <c r="P137" s="23">
        <v>347455</v>
      </c>
      <c r="Q137" s="23"/>
      <c r="R137" s="23">
        <v>21150</v>
      </c>
      <c r="S137" s="23">
        <v>12295</v>
      </c>
      <c r="T137" s="23"/>
      <c r="U137" s="23">
        <v>2390400</v>
      </c>
      <c r="V137" s="23">
        <v>1321944</v>
      </c>
      <c r="W137" s="23"/>
      <c r="X137" s="23">
        <v>594000</v>
      </c>
      <c r="Y137" s="23">
        <v>324351</v>
      </c>
      <c r="Z137" s="23"/>
      <c r="AA137" s="23">
        <v>241560</v>
      </c>
      <c r="AB137" s="23">
        <v>136031</v>
      </c>
      <c r="AC137" s="23"/>
      <c r="AD137" s="23">
        <v>17775</v>
      </c>
      <c r="AE137" s="23">
        <v>9423</v>
      </c>
      <c r="AF137" s="23"/>
      <c r="AG137" s="23">
        <v>72459</v>
      </c>
      <c r="AH137" s="23">
        <v>37025</v>
      </c>
      <c r="AI137" s="21"/>
      <c r="AJ137" s="20"/>
      <c r="AK137" s="20"/>
      <c r="AL137" s="20"/>
      <c r="AN137" s="20">
        <f t="shared" si="4"/>
        <v>4161137</v>
      </c>
      <c r="AO137" s="64">
        <f t="shared" si="5"/>
        <v>53.050392771615186</v>
      </c>
    </row>
    <row r="138" spans="1:41">
      <c r="A138" s="43" t="s">
        <v>259</v>
      </c>
      <c r="B138" s="43" t="s">
        <v>260</v>
      </c>
      <c r="C138" s="57"/>
      <c r="D138" s="23">
        <v>278375</v>
      </c>
      <c r="E138" s="23">
        <v>168228</v>
      </c>
      <c r="F138" s="44">
        <v>65.47483177592315</v>
      </c>
      <c r="G138" s="25"/>
      <c r="H138" s="19" t="s">
        <v>706</v>
      </c>
      <c r="I138" s="20"/>
      <c r="J138" s="20"/>
      <c r="K138" s="20"/>
      <c r="L138" s="20"/>
      <c r="M138" s="20"/>
      <c r="N138" s="20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1"/>
      <c r="AJ138" s="20"/>
      <c r="AK138" s="20"/>
      <c r="AL138" s="20"/>
      <c r="AN138" s="20">
        <f t="shared" si="4"/>
        <v>0</v>
      </c>
      <c r="AO138" s="64">
        <f t="shared" si="5"/>
        <v>0</v>
      </c>
    </row>
    <row r="139" spans="1:41">
      <c r="A139" s="43" t="s">
        <v>261</v>
      </c>
      <c r="B139" s="43" t="s">
        <v>189</v>
      </c>
      <c r="C139" s="57"/>
      <c r="D139" s="23"/>
      <c r="E139" s="23">
        <v>20000</v>
      </c>
      <c r="F139" s="44">
        <v>-100</v>
      </c>
      <c r="G139" s="25"/>
      <c r="H139" s="19"/>
      <c r="I139" s="20"/>
      <c r="J139" s="20"/>
      <c r="K139" s="20"/>
      <c r="L139" s="20"/>
      <c r="M139" s="20"/>
      <c r="N139" s="20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1"/>
      <c r="AJ139" s="20"/>
      <c r="AK139" s="20"/>
      <c r="AL139" s="20"/>
      <c r="AN139" s="20">
        <f t="shared" si="4"/>
        <v>0</v>
      </c>
      <c r="AO139" s="64" t="e">
        <f t="shared" si="5"/>
        <v>#DIV/0!</v>
      </c>
    </row>
    <row r="140" spans="1:41">
      <c r="A140" s="43" t="s">
        <v>262</v>
      </c>
      <c r="B140" s="43" t="s">
        <v>254</v>
      </c>
      <c r="C140" s="57"/>
      <c r="D140" s="23"/>
      <c r="E140" s="23">
        <v>24480</v>
      </c>
      <c r="F140" s="44">
        <v>-100</v>
      </c>
      <c r="G140" s="25"/>
      <c r="H140" s="19"/>
      <c r="I140" s="20"/>
      <c r="J140" s="20"/>
      <c r="K140" s="20"/>
      <c r="L140" s="20"/>
      <c r="M140" s="20"/>
      <c r="N140" s="20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1"/>
      <c r="AJ140" s="20"/>
      <c r="AK140" s="20"/>
      <c r="AL140" s="20"/>
      <c r="AN140" s="20">
        <f t="shared" si="4"/>
        <v>0</v>
      </c>
      <c r="AO140" s="64" t="e">
        <f t="shared" si="5"/>
        <v>#DIV/0!</v>
      </c>
    </row>
    <row r="141" spans="1:41">
      <c r="A141" s="43" t="s">
        <v>263</v>
      </c>
      <c r="B141" s="43" t="s">
        <v>264</v>
      </c>
      <c r="C141" s="57"/>
      <c r="D141" s="23">
        <v>215400</v>
      </c>
      <c r="E141" s="23">
        <v>953100</v>
      </c>
      <c r="F141" s="44">
        <v>-77.400062952470876</v>
      </c>
      <c r="G141" s="25"/>
      <c r="H141" s="19"/>
      <c r="I141" s="20"/>
      <c r="J141" s="20"/>
      <c r="K141" s="20"/>
      <c r="L141" s="20"/>
      <c r="M141" s="20"/>
      <c r="N141" s="20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1"/>
      <c r="AJ141" s="20"/>
      <c r="AK141" s="20"/>
      <c r="AL141" s="20"/>
      <c r="AN141" s="20">
        <f t="shared" si="4"/>
        <v>0</v>
      </c>
      <c r="AO141" s="64">
        <f t="shared" si="5"/>
        <v>0</v>
      </c>
    </row>
    <row r="142" spans="1:41">
      <c r="A142" s="43" t="s">
        <v>265</v>
      </c>
      <c r="B142" s="43" t="s">
        <v>266</v>
      </c>
      <c r="C142" s="57"/>
      <c r="D142" s="23">
        <v>415160</v>
      </c>
      <c r="E142" s="23">
        <v>534544</v>
      </c>
      <c r="F142" s="44">
        <v>-22.333802268849713</v>
      </c>
      <c r="G142" s="25"/>
      <c r="H142" s="19"/>
      <c r="I142" s="20"/>
      <c r="J142" s="20"/>
      <c r="K142" s="20"/>
      <c r="L142" s="20"/>
      <c r="M142" s="20"/>
      <c r="N142" s="20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1"/>
      <c r="AJ142" s="20"/>
      <c r="AK142" s="20"/>
      <c r="AL142" s="20"/>
      <c r="AN142" s="20">
        <f t="shared" si="4"/>
        <v>0</v>
      </c>
      <c r="AO142" s="64">
        <f t="shared" si="5"/>
        <v>0</v>
      </c>
    </row>
    <row r="143" spans="1:41">
      <c r="A143" s="43" t="s">
        <v>267</v>
      </c>
      <c r="B143" s="43" t="s">
        <v>268</v>
      </c>
      <c r="C143" s="57"/>
      <c r="D143" s="23"/>
      <c r="E143" s="23">
        <v>30111</v>
      </c>
      <c r="F143" s="44">
        <v>-100</v>
      </c>
      <c r="G143" s="25"/>
      <c r="H143" s="19"/>
      <c r="I143" s="20"/>
      <c r="J143" s="20"/>
      <c r="K143" s="20"/>
      <c r="L143" s="20"/>
      <c r="M143" s="20"/>
      <c r="N143" s="20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1"/>
      <c r="AJ143" s="20"/>
      <c r="AK143" s="20"/>
      <c r="AL143" s="20"/>
      <c r="AN143" s="20">
        <f t="shared" si="4"/>
        <v>0</v>
      </c>
      <c r="AO143" s="64" t="e">
        <f t="shared" si="5"/>
        <v>#DIV/0!</v>
      </c>
    </row>
    <row r="144" spans="1:41">
      <c r="A144" s="43" t="s">
        <v>269</v>
      </c>
      <c r="B144" s="43" t="s">
        <v>270</v>
      </c>
      <c r="C144" s="57"/>
      <c r="D144" s="23">
        <v>682417</v>
      </c>
      <c r="E144" s="23">
        <v>192113</v>
      </c>
      <c r="F144" s="44">
        <v>255.21646114526345</v>
      </c>
      <c r="G144" s="25"/>
      <c r="H144" s="19" t="s">
        <v>707</v>
      </c>
      <c r="I144" s="20">
        <v>4000</v>
      </c>
      <c r="J144" s="20">
        <v>2779</v>
      </c>
      <c r="K144" s="20"/>
      <c r="L144" s="20">
        <v>4000</v>
      </c>
      <c r="M144" s="20">
        <v>2779</v>
      </c>
      <c r="N144" s="20"/>
      <c r="O144" s="23">
        <v>38489</v>
      </c>
      <c r="P144" s="23">
        <v>22073</v>
      </c>
      <c r="Q144" s="23"/>
      <c r="R144" s="23">
        <v>63940</v>
      </c>
      <c r="S144" s="23">
        <v>33868</v>
      </c>
      <c r="T144" s="23"/>
      <c r="U144" s="23">
        <v>5950</v>
      </c>
      <c r="V144" s="23">
        <v>3617</v>
      </c>
      <c r="W144" s="23"/>
      <c r="X144" s="23">
        <v>45690</v>
      </c>
      <c r="Y144" s="23">
        <v>28687</v>
      </c>
      <c r="Z144" s="23"/>
      <c r="AA144" s="23">
        <v>98180</v>
      </c>
      <c r="AB144" s="23">
        <v>55491</v>
      </c>
      <c r="AC144" s="23"/>
      <c r="AD144" s="23">
        <v>15500</v>
      </c>
      <c r="AE144" s="23">
        <v>9585</v>
      </c>
      <c r="AF144" s="23"/>
      <c r="AG144" s="23">
        <v>21500</v>
      </c>
      <c r="AH144" s="23">
        <v>11677</v>
      </c>
      <c r="AI144" s="21"/>
      <c r="AJ144" s="20"/>
      <c r="AK144" s="20"/>
      <c r="AL144" s="20"/>
      <c r="AN144" s="20">
        <f t="shared" si="4"/>
        <v>297249</v>
      </c>
      <c r="AO144" s="64">
        <f t="shared" si="5"/>
        <v>43.558264228470279</v>
      </c>
    </row>
    <row r="145" spans="1:41">
      <c r="A145" s="43" t="s">
        <v>271</v>
      </c>
      <c r="B145" s="43" t="s">
        <v>272</v>
      </c>
      <c r="C145" s="57"/>
      <c r="D145" s="23"/>
      <c r="E145" s="23">
        <v>245760</v>
      </c>
      <c r="F145" s="44">
        <v>-100</v>
      </c>
      <c r="G145" s="25"/>
      <c r="H145" s="19"/>
      <c r="I145" s="20"/>
      <c r="J145" s="20"/>
      <c r="K145" s="20"/>
      <c r="L145" s="20"/>
      <c r="M145" s="20"/>
      <c r="N145" s="20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1"/>
      <c r="AJ145" s="20"/>
      <c r="AK145" s="20"/>
      <c r="AL145" s="20"/>
      <c r="AN145" s="20">
        <f t="shared" si="4"/>
        <v>0</v>
      </c>
      <c r="AO145" s="64" t="e">
        <f t="shared" si="5"/>
        <v>#DIV/0!</v>
      </c>
    </row>
    <row r="146" spans="1:41">
      <c r="A146" s="43" t="s">
        <v>273</v>
      </c>
      <c r="B146" s="43" t="s">
        <v>274</v>
      </c>
      <c r="C146" s="57"/>
      <c r="D146" s="23"/>
      <c r="E146" s="23">
        <v>3300</v>
      </c>
      <c r="F146" s="44">
        <v>-100</v>
      </c>
      <c r="G146" s="25"/>
      <c r="H146" s="19"/>
      <c r="I146" s="20"/>
      <c r="J146" s="20"/>
      <c r="K146" s="20"/>
      <c r="L146" s="20"/>
      <c r="M146" s="20"/>
      <c r="N146" s="20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1"/>
      <c r="AJ146" s="20"/>
      <c r="AK146" s="20"/>
      <c r="AL146" s="20"/>
      <c r="AN146" s="20">
        <f t="shared" si="4"/>
        <v>0</v>
      </c>
      <c r="AO146" s="64" t="e">
        <f t="shared" si="5"/>
        <v>#DIV/0!</v>
      </c>
    </row>
    <row r="147" spans="1:41">
      <c r="A147" s="43" t="s">
        <v>275</v>
      </c>
      <c r="B147" s="43" t="s">
        <v>276</v>
      </c>
      <c r="C147" s="57"/>
      <c r="D147" s="23">
        <v>70050</v>
      </c>
      <c r="E147" s="23">
        <v>202467</v>
      </c>
      <c r="F147" s="44">
        <v>-65.401769177199242</v>
      </c>
      <c r="G147" s="25"/>
      <c r="H147" s="19" t="s">
        <v>735</v>
      </c>
      <c r="I147" s="20"/>
      <c r="J147" s="20"/>
      <c r="K147" s="20"/>
      <c r="L147" s="20"/>
      <c r="M147" s="20"/>
      <c r="N147" s="20"/>
      <c r="O147" s="23"/>
      <c r="P147" s="23"/>
      <c r="Q147" s="23"/>
      <c r="R147" s="23"/>
      <c r="S147" s="23"/>
      <c r="T147" s="23"/>
      <c r="U147" s="23"/>
      <c r="V147" s="23"/>
      <c r="W147" s="23"/>
      <c r="X147" s="23">
        <v>71188</v>
      </c>
      <c r="Y147" s="23">
        <v>44169</v>
      </c>
      <c r="Z147" s="23"/>
      <c r="AA147" s="23"/>
      <c r="AB147" s="23"/>
      <c r="AC147" s="23"/>
      <c r="AD147" s="23"/>
      <c r="AE147" s="23"/>
      <c r="AF147" s="23"/>
      <c r="AG147" s="23"/>
      <c r="AH147" s="23"/>
      <c r="AI147" s="21"/>
      <c r="AJ147" s="20"/>
      <c r="AK147" s="20"/>
      <c r="AL147" s="20"/>
      <c r="AN147" s="20">
        <f t="shared" si="4"/>
        <v>71188</v>
      </c>
      <c r="AO147" s="64">
        <f t="shared" si="5"/>
        <v>101.62455389007852</v>
      </c>
    </row>
    <row r="148" spans="1:41">
      <c r="A148" s="43" t="s">
        <v>277</v>
      </c>
      <c r="B148" s="43" t="s">
        <v>278</v>
      </c>
      <c r="C148" s="57"/>
      <c r="D148" s="23">
        <v>1669172</v>
      </c>
      <c r="E148" s="23">
        <v>240800</v>
      </c>
      <c r="F148" s="44">
        <v>593.17774086378745</v>
      </c>
      <c r="G148" s="25"/>
      <c r="H148" s="19" t="s">
        <v>707</v>
      </c>
      <c r="I148" s="20"/>
      <c r="J148" s="20"/>
      <c r="K148" s="20"/>
      <c r="L148" s="20"/>
      <c r="M148" s="20"/>
      <c r="N148" s="22">
        <v>10000</v>
      </c>
      <c r="O148" s="23"/>
      <c r="P148" s="23"/>
      <c r="Q148" s="23"/>
      <c r="R148" s="23"/>
      <c r="S148" s="23"/>
      <c r="T148" s="23"/>
      <c r="U148" s="23"/>
      <c r="V148" s="23"/>
      <c r="W148" s="23"/>
      <c r="X148" s="23">
        <v>52000</v>
      </c>
      <c r="Y148" s="23">
        <v>24054</v>
      </c>
      <c r="Z148" s="23"/>
      <c r="AA148" s="23">
        <v>-4800</v>
      </c>
      <c r="AB148" s="23">
        <v>-4800</v>
      </c>
      <c r="AC148" s="23"/>
      <c r="AD148" s="23"/>
      <c r="AE148" s="23"/>
      <c r="AF148" s="23"/>
      <c r="AG148" s="23"/>
      <c r="AH148" s="23"/>
      <c r="AI148" s="21"/>
      <c r="AJ148" s="20"/>
      <c r="AK148" s="20"/>
      <c r="AL148" s="20"/>
      <c r="AN148" s="20">
        <f t="shared" si="4"/>
        <v>47200</v>
      </c>
      <c r="AO148" s="64">
        <f t="shared" si="5"/>
        <v>2.8277493272113361</v>
      </c>
    </row>
    <row r="149" spans="1:41">
      <c r="A149" s="43" t="s">
        <v>279</v>
      </c>
      <c r="B149" s="43" t="s">
        <v>280</v>
      </c>
      <c r="C149" s="57"/>
      <c r="D149" s="23"/>
      <c r="E149" s="23">
        <v>28263</v>
      </c>
      <c r="F149" s="44">
        <v>-100</v>
      </c>
      <c r="G149" s="25"/>
      <c r="H149" s="19" t="s">
        <v>706</v>
      </c>
      <c r="I149" s="20"/>
      <c r="J149" s="20"/>
      <c r="K149" s="20"/>
      <c r="L149" s="20"/>
      <c r="M149" s="20"/>
      <c r="N149" s="20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>
        <v>34213</v>
      </c>
      <c r="AB149" s="23">
        <v>19745</v>
      </c>
      <c r="AC149" s="23"/>
      <c r="AD149" s="23"/>
      <c r="AE149" s="23"/>
      <c r="AF149" s="23"/>
      <c r="AG149" s="23"/>
      <c r="AH149" s="23"/>
      <c r="AI149" s="21"/>
      <c r="AJ149" s="20"/>
      <c r="AK149" s="20"/>
      <c r="AL149" s="20"/>
      <c r="AN149" s="20">
        <f t="shared" si="4"/>
        <v>34213</v>
      </c>
      <c r="AO149" s="64" t="e">
        <f t="shared" si="5"/>
        <v>#DIV/0!</v>
      </c>
    </row>
    <row r="150" spans="1:41">
      <c r="A150" s="43" t="s">
        <v>281</v>
      </c>
      <c r="B150" s="43" t="s">
        <v>282</v>
      </c>
      <c r="C150" s="57"/>
      <c r="D150" s="23"/>
      <c r="E150" s="23">
        <v>40000</v>
      </c>
      <c r="F150" s="44">
        <v>-100</v>
      </c>
      <c r="G150" s="25"/>
      <c r="H150" s="19"/>
      <c r="I150" s="20"/>
      <c r="J150" s="20"/>
      <c r="K150" s="20"/>
      <c r="L150" s="20"/>
      <c r="M150" s="20"/>
      <c r="N150" s="20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1"/>
      <c r="AJ150" s="20"/>
      <c r="AK150" s="20"/>
      <c r="AL150" s="20"/>
      <c r="AN150" s="20">
        <f t="shared" si="4"/>
        <v>0</v>
      </c>
      <c r="AO150" s="64" t="e">
        <f t="shared" si="5"/>
        <v>#DIV/0!</v>
      </c>
    </row>
    <row r="151" spans="1:41">
      <c r="A151" s="43" t="s">
        <v>283</v>
      </c>
      <c r="B151" s="43" t="s">
        <v>284</v>
      </c>
      <c r="C151" s="57"/>
      <c r="D151" s="23">
        <v>1697399</v>
      </c>
      <c r="E151" s="23">
        <v>96810</v>
      </c>
      <c r="F151" s="44">
        <v>1653.330234479909</v>
      </c>
      <c r="G151" s="45">
        <f>20000</f>
        <v>20000</v>
      </c>
      <c r="H151" s="19" t="s">
        <v>707</v>
      </c>
      <c r="I151" s="20">
        <v>351641</v>
      </c>
      <c r="J151" s="20">
        <v>213566</v>
      </c>
      <c r="K151" s="20"/>
      <c r="L151" s="20">
        <v>87186</v>
      </c>
      <c r="M151" s="20">
        <v>48745</v>
      </c>
      <c r="N151" s="22">
        <v>10000</v>
      </c>
      <c r="O151" s="23"/>
      <c r="P151" s="23"/>
      <c r="Q151" s="23"/>
      <c r="R151" s="23">
        <v>4080</v>
      </c>
      <c r="S151" s="23">
        <v>2105</v>
      </c>
      <c r="T151" s="23"/>
      <c r="U151" s="23"/>
      <c r="V151" s="23"/>
      <c r="W151" s="23"/>
      <c r="X151" s="23">
        <v>22543</v>
      </c>
      <c r="Y151" s="23">
        <v>11211</v>
      </c>
      <c r="Z151" s="23"/>
      <c r="AA151" s="23"/>
      <c r="AB151" s="23"/>
      <c r="AC151" s="23"/>
      <c r="AD151" s="23"/>
      <c r="AE151" s="23"/>
      <c r="AF151" s="23"/>
      <c r="AG151" s="23"/>
      <c r="AH151" s="23"/>
      <c r="AI151" s="21"/>
      <c r="AJ151" s="20"/>
      <c r="AK151" s="20"/>
      <c r="AL151" s="20"/>
      <c r="AN151" s="20">
        <f t="shared" si="4"/>
        <v>465450</v>
      </c>
      <c r="AO151" s="64">
        <f t="shared" si="5"/>
        <v>27.421366455382618</v>
      </c>
    </row>
    <row r="152" spans="1:41">
      <c r="A152" s="43" t="s">
        <v>285</v>
      </c>
      <c r="B152" s="43" t="s">
        <v>286</v>
      </c>
      <c r="C152" s="57"/>
      <c r="D152" s="23"/>
      <c r="E152" s="23">
        <v>34500</v>
      </c>
      <c r="F152" s="44">
        <v>-100</v>
      </c>
      <c r="G152" s="25"/>
      <c r="H152" s="19"/>
      <c r="I152" s="20"/>
      <c r="J152" s="20"/>
      <c r="K152" s="20"/>
      <c r="L152" s="20"/>
      <c r="M152" s="20"/>
      <c r="N152" s="20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1"/>
      <c r="AJ152" s="20"/>
      <c r="AK152" s="20"/>
      <c r="AL152" s="20"/>
      <c r="AN152" s="20">
        <f t="shared" si="4"/>
        <v>0</v>
      </c>
      <c r="AO152" s="64" t="e">
        <f t="shared" si="5"/>
        <v>#DIV/0!</v>
      </c>
    </row>
    <row r="153" spans="1:41">
      <c r="A153" s="43" t="s">
        <v>287</v>
      </c>
      <c r="B153" s="43" t="s">
        <v>288</v>
      </c>
      <c r="C153" s="57"/>
      <c r="D153" s="23"/>
      <c r="E153" s="23">
        <v>7458</v>
      </c>
      <c r="F153" s="44">
        <v>-100</v>
      </c>
      <c r="G153" s="25"/>
      <c r="H153" s="19"/>
      <c r="I153" s="20"/>
      <c r="J153" s="20"/>
      <c r="K153" s="20"/>
      <c r="L153" s="20"/>
      <c r="M153" s="20"/>
      <c r="N153" s="20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1"/>
      <c r="AJ153" s="20"/>
      <c r="AK153" s="20"/>
      <c r="AL153" s="20"/>
      <c r="AN153" s="20">
        <f t="shared" si="4"/>
        <v>0</v>
      </c>
      <c r="AO153" s="64" t="e">
        <f t="shared" si="5"/>
        <v>#DIV/0!</v>
      </c>
    </row>
    <row r="154" spans="1:41">
      <c r="A154" s="43" t="s">
        <v>289</v>
      </c>
      <c r="B154" s="43" t="s">
        <v>290</v>
      </c>
      <c r="C154" s="57"/>
      <c r="D154" s="23">
        <v>2234558</v>
      </c>
      <c r="E154" s="23">
        <v>738741</v>
      </c>
      <c r="F154" s="44">
        <v>202.48192532971638</v>
      </c>
      <c r="G154" s="45">
        <f>10000</f>
        <v>10000</v>
      </c>
      <c r="H154" s="19" t="s">
        <v>706</v>
      </c>
      <c r="I154" s="20">
        <v>342975</v>
      </c>
      <c r="J154" s="20">
        <v>179700</v>
      </c>
      <c r="K154" s="20"/>
      <c r="L154" s="20"/>
      <c r="M154" s="20"/>
      <c r="N154" s="20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1"/>
      <c r="AJ154" s="20"/>
      <c r="AK154" s="20"/>
      <c r="AL154" s="20"/>
      <c r="AN154" s="20">
        <f t="shared" si="4"/>
        <v>342975</v>
      </c>
      <c r="AO154" s="64">
        <f t="shared" si="5"/>
        <v>15.348672981412879</v>
      </c>
    </row>
    <row r="155" spans="1:41">
      <c r="A155" s="43" t="s">
        <v>291</v>
      </c>
      <c r="B155" s="43" t="s">
        <v>292</v>
      </c>
      <c r="C155" s="57"/>
      <c r="D155" s="23">
        <v>236242</v>
      </c>
      <c r="E155" s="23">
        <v>278731</v>
      </c>
      <c r="F155" s="44">
        <v>-15.243729617444776</v>
      </c>
      <c r="G155" s="25"/>
      <c r="H155" s="19" t="s">
        <v>735</v>
      </c>
      <c r="I155" s="20"/>
      <c r="J155" s="20"/>
      <c r="K155" s="20"/>
      <c r="L155" s="20"/>
      <c r="M155" s="20"/>
      <c r="N155" s="20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1"/>
      <c r="AJ155" s="20"/>
      <c r="AK155" s="20"/>
      <c r="AL155" s="20"/>
      <c r="AN155" s="20">
        <f t="shared" si="4"/>
        <v>0</v>
      </c>
      <c r="AO155" s="64">
        <f t="shared" si="5"/>
        <v>0</v>
      </c>
    </row>
    <row r="156" spans="1:41">
      <c r="A156" s="43" t="s">
        <v>293</v>
      </c>
      <c r="B156" s="43" t="s">
        <v>294</v>
      </c>
      <c r="C156" s="57"/>
      <c r="D156" s="23">
        <v>644554</v>
      </c>
      <c r="E156" s="23">
        <v>888032</v>
      </c>
      <c r="F156" s="44">
        <v>-27.417705668264208</v>
      </c>
      <c r="G156" s="25"/>
      <c r="H156" s="19"/>
      <c r="I156" s="20"/>
      <c r="J156" s="20"/>
      <c r="K156" s="20"/>
      <c r="L156" s="20"/>
      <c r="M156" s="20"/>
      <c r="N156" s="20"/>
      <c r="O156" s="23">
        <v>255893</v>
      </c>
      <c r="P156" s="23">
        <v>142542</v>
      </c>
      <c r="Q156" s="23"/>
      <c r="R156" s="23">
        <v>98600</v>
      </c>
      <c r="S156" s="23">
        <v>52617</v>
      </c>
      <c r="T156" s="23"/>
      <c r="U156" s="23"/>
      <c r="V156" s="23"/>
      <c r="W156" s="23"/>
      <c r="X156" s="23">
        <v>176058</v>
      </c>
      <c r="Y156" s="23">
        <v>95218</v>
      </c>
      <c r="Z156" s="23"/>
      <c r="AA156" s="23"/>
      <c r="AB156" s="23"/>
      <c r="AC156" s="23"/>
      <c r="AD156" s="23"/>
      <c r="AE156" s="23"/>
      <c r="AF156" s="23"/>
      <c r="AG156" s="23">
        <v>35913</v>
      </c>
      <c r="AH156" s="23">
        <v>16741</v>
      </c>
      <c r="AI156" s="21"/>
      <c r="AJ156" s="20"/>
      <c r="AK156" s="20"/>
      <c r="AL156" s="20"/>
      <c r="AN156" s="20">
        <f t="shared" si="4"/>
        <v>566464</v>
      </c>
      <c r="AO156" s="64">
        <f t="shared" si="5"/>
        <v>87.884645817107639</v>
      </c>
    </row>
    <row r="157" spans="1:41">
      <c r="A157" s="43" t="s">
        <v>295</v>
      </c>
      <c r="B157" s="43" t="s">
        <v>296</v>
      </c>
      <c r="C157" s="57"/>
      <c r="D157" s="23">
        <v>889156</v>
      </c>
      <c r="E157" s="23">
        <v>673488</v>
      </c>
      <c r="F157" s="44">
        <v>32.022545316323381</v>
      </c>
      <c r="G157" s="25"/>
      <c r="H157" s="19"/>
      <c r="I157" s="20">
        <v>55000</v>
      </c>
      <c r="J157" s="20">
        <v>29394</v>
      </c>
      <c r="K157" s="20"/>
      <c r="L157" s="20"/>
      <c r="M157" s="20"/>
      <c r="N157" s="20"/>
      <c r="O157" s="23">
        <v>80280</v>
      </c>
      <c r="P157" s="23">
        <v>36611</v>
      </c>
      <c r="Q157" s="23"/>
      <c r="R157" s="23"/>
      <c r="S157" s="23"/>
      <c r="T157" s="23"/>
      <c r="U157" s="23">
        <v>239640</v>
      </c>
      <c r="V157" s="23">
        <v>123787</v>
      </c>
      <c r="W157" s="23"/>
      <c r="X157" s="23">
        <v>12584</v>
      </c>
      <c r="Y157" s="23">
        <v>6272</v>
      </c>
      <c r="Z157" s="23"/>
      <c r="AA157" s="23"/>
      <c r="AB157" s="23"/>
      <c r="AC157" s="23"/>
      <c r="AD157" s="23">
        <v>426396</v>
      </c>
      <c r="AE157" s="23">
        <v>182779</v>
      </c>
      <c r="AF157" s="23"/>
      <c r="AG157" s="23">
        <v>70700</v>
      </c>
      <c r="AH157" s="23">
        <v>28040</v>
      </c>
      <c r="AI157" s="21"/>
      <c r="AJ157" s="20"/>
      <c r="AK157" s="20"/>
      <c r="AL157" s="20"/>
      <c r="AN157" s="20">
        <f t="shared" si="4"/>
        <v>884600</v>
      </c>
      <c r="AO157" s="64">
        <f t="shared" si="5"/>
        <v>99.487603975005513</v>
      </c>
    </row>
    <row r="158" spans="1:41">
      <c r="A158" s="43" t="s">
        <v>297</v>
      </c>
      <c r="B158" s="43" t="s">
        <v>298</v>
      </c>
      <c r="C158" s="57"/>
      <c r="D158" s="23">
        <v>55830</v>
      </c>
      <c r="E158" s="23">
        <v>7040</v>
      </c>
      <c r="F158" s="44">
        <v>693.03977272727275</v>
      </c>
      <c r="G158" s="25"/>
      <c r="H158" s="19"/>
      <c r="I158" s="20"/>
      <c r="J158" s="20"/>
      <c r="K158" s="20"/>
      <c r="L158" s="20"/>
      <c r="M158" s="20"/>
      <c r="N158" s="20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1"/>
      <c r="AJ158" s="20"/>
      <c r="AK158" s="20"/>
      <c r="AL158" s="20"/>
      <c r="AN158" s="20">
        <f t="shared" si="4"/>
        <v>0</v>
      </c>
      <c r="AO158" s="64">
        <f t="shared" si="5"/>
        <v>0</v>
      </c>
    </row>
    <row r="159" spans="1:41">
      <c r="A159" s="43" t="s">
        <v>299</v>
      </c>
      <c r="B159" s="43" t="s">
        <v>300</v>
      </c>
      <c r="C159" s="57"/>
      <c r="D159" s="23"/>
      <c r="E159" s="23">
        <v>3220</v>
      </c>
      <c r="F159" s="44">
        <v>-100</v>
      </c>
      <c r="G159" s="25"/>
      <c r="H159" s="19"/>
      <c r="I159" s="20"/>
      <c r="J159" s="20"/>
      <c r="K159" s="20"/>
      <c r="L159" s="20"/>
      <c r="M159" s="20"/>
      <c r="N159" s="20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1"/>
      <c r="AJ159" s="20"/>
      <c r="AK159" s="20"/>
      <c r="AL159" s="20"/>
      <c r="AN159" s="20">
        <f t="shared" si="4"/>
        <v>0</v>
      </c>
      <c r="AO159" s="64" t="e">
        <f t="shared" si="5"/>
        <v>#DIV/0!</v>
      </c>
    </row>
    <row r="160" spans="1:41">
      <c r="A160" s="43" t="s">
        <v>301</v>
      </c>
      <c r="B160" s="43" t="s">
        <v>302</v>
      </c>
      <c r="C160" s="57"/>
      <c r="D160" s="23"/>
      <c r="E160" s="23">
        <v>29025</v>
      </c>
      <c r="F160" s="44">
        <v>-100</v>
      </c>
      <c r="G160" s="25"/>
      <c r="H160" s="19"/>
      <c r="I160" s="20"/>
      <c r="J160" s="20"/>
      <c r="K160" s="20"/>
      <c r="L160" s="20"/>
      <c r="M160" s="20"/>
      <c r="N160" s="20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1"/>
      <c r="AJ160" s="20"/>
      <c r="AK160" s="20"/>
      <c r="AL160" s="20"/>
      <c r="AN160" s="20">
        <f t="shared" si="4"/>
        <v>0</v>
      </c>
      <c r="AO160" s="64" t="e">
        <f t="shared" si="5"/>
        <v>#DIV/0!</v>
      </c>
    </row>
    <row r="161" spans="1:41">
      <c r="A161" s="43" t="s">
        <v>303</v>
      </c>
      <c r="B161" s="43" t="s">
        <v>304</v>
      </c>
      <c r="C161" s="57"/>
      <c r="D161" s="23">
        <v>410726</v>
      </c>
      <c r="E161" s="23">
        <v>28057</v>
      </c>
      <c r="F161" s="44">
        <v>1363.8984923548489</v>
      </c>
      <c r="G161" s="25"/>
      <c r="H161" s="19" t="s">
        <v>707</v>
      </c>
      <c r="I161" s="20">
        <v>21378</v>
      </c>
      <c r="J161" s="20">
        <v>9372</v>
      </c>
      <c r="K161" s="20"/>
      <c r="L161" s="20">
        <v>4250</v>
      </c>
      <c r="M161" s="20">
        <v>2161</v>
      </c>
      <c r="N161" s="20"/>
      <c r="O161" s="23">
        <v>49300</v>
      </c>
      <c r="P161" s="23">
        <v>27349</v>
      </c>
      <c r="Q161" s="23"/>
      <c r="R161" s="23">
        <v>28390</v>
      </c>
      <c r="S161" s="23">
        <v>14855</v>
      </c>
      <c r="T161" s="23"/>
      <c r="U161" s="23">
        <v>8415</v>
      </c>
      <c r="V161" s="23">
        <v>4700</v>
      </c>
      <c r="W161" s="23"/>
      <c r="X161" s="23"/>
      <c r="Y161" s="23"/>
      <c r="Z161" s="23"/>
      <c r="AA161" s="23">
        <v>39624</v>
      </c>
      <c r="AB161" s="23">
        <v>20842</v>
      </c>
      <c r="AC161" s="23"/>
      <c r="AD161" s="23"/>
      <c r="AE161" s="23"/>
      <c r="AF161" s="23"/>
      <c r="AG161" s="23">
        <v>2635</v>
      </c>
      <c r="AH161" s="23">
        <v>1333</v>
      </c>
      <c r="AI161" s="21"/>
      <c r="AJ161" s="20"/>
      <c r="AK161" s="20"/>
      <c r="AL161" s="20"/>
      <c r="AN161" s="20">
        <f t="shared" si="4"/>
        <v>153992</v>
      </c>
      <c r="AO161" s="64">
        <f t="shared" si="5"/>
        <v>37.492634992671512</v>
      </c>
    </row>
    <row r="162" spans="1:41">
      <c r="A162" s="43" t="s">
        <v>305</v>
      </c>
      <c r="B162" s="43" t="s">
        <v>306</v>
      </c>
      <c r="C162" s="57"/>
      <c r="D162" s="23"/>
      <c r="E162" s="23">
        <v>41470</v>
      </c>
      <c r="F162" s="44">
        <v>-100</v>
      </c>
      <c r="G162" s="25"/>
      <c r="H162" s="19"/>
      <c r="I162" s="20"/>
      <c r="J162" s="20"/>
      <c r="K162" s="20"/>
      <c r="L162" s="20">
        <v>4200</v>
      </c>
      <c r="M162" s="20">
        <v>2545</v>
      </c>
      <c r="N162" s="20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>
        <v>9240</v>
      </c>
      <c r="AH162" s="23">
        <v>5129</v>
      </c>
      <c r="AI162" s="21"/>
      <c r="AJ162" s="20"/>
      <c r="AK162" s="20"/>
      <c r="AL162" s="20"/>
      <c r="AN162" s="20">
        <f t="shared" si="4"/>
        <v>13440</v>
      </c>
      <c r="AO162" s="64" t="e">
        <f t="shared" si="5"/>
        <v>#DIV/0!</v>
      </c>
    </row>
    <row r="163" spans="1:41">
      <c r="A163" s="43" t="s">
        <v>307</v>
      </c>
      <c r="B163" s="43" t="s">
        <v>308</v>
      </c>
      <c r="C163" s="57"/>
      <c r="D163" s="23">
        <v>422270</v>
      </c>
      <c r="E163" s="23"/>
      <c r="F163" s="24"/>
      <c r="G163" s="45">
        <f>30000</f>
        <v>30000</v>
      </c>
      <c r="H163" s="19" t="s">
        <v>735</v>
      </c>
      <c r="I163" s="20">
        <v>421584</v>
      </c>
      <c r="J163" s="20">
        <v>221624</v>
      </c>
      <c r="K163" s="20"/>
      <c r="L163" s="20"/>
      <c r="M163" s="20"/>
      <c r="N163" s="20"/>
      <c r="O163" s="23">
        <v>36125</v>
      </c>
      <c r="P163" s="23">
        <v>18989</v>
      </c>
      <c r="Q163" s="23"/>
      <c r="R163" s="23"/>
      <c r="S163" s="23"/>
      <c r="T163" s="23"/>
      <c r="U163" s="23">
        <v>22823</v>
      </c>
      <c r="V163" s="23">
        <v>10736</v>
      </c>
      <c r="W163" s="23"/>
      <c r="X163" s="23">
        <v>147050</v>
      </c>
      <c r="Y163" s="23">
        <v>67640</v>
      </c>
      <c r="Z163" s="23"/>
      <c r="AA163" s="23"/>
      <c r="AB163" s="23"/>
      <c r="AC163" s="23"/>
      <c r="AD163" s="23"/>
      <c r="AE163" s="23"/>
      <c r="AF163" s="23"/>
      <c r="AG163" s="23"/>
      <c r="AH163" s="23"/>
      <c r="AI163" s="21"/>
      <c r="AJ163" s="20"/>
      <c r="AK163" s="20"/>
      <c r="AL163" s="20"/>
      <c r="AN163" s="20">
        <f t="shared" si="4"/>
        <v>627582</v>
      </c>
      <c r="AO163" s="64">
        <f t="shared" si="5"/>
        <v>148.62102446302129</v>
      </c>
    </row>
    <row r="164" spans="1:41">
      <c r="A164" s="43" t="s">
        <v>309</v>
      </c>
      <c r="B164" s="43" t="s">
        <v>310</v>
      </c>
      <c r="C164" s="57"/>
      <c r="D164" s="23"/>
      <c r="E164" s="23">
        <v>41800</v>
      </c>
      <c r="F164" s="44">
        <v>-100</v>
      </c>
      <c r="G164" s="25"/>
      <c r="H164" s="19"/>
      <c r="I164" s="20"/>
      <c r="J164" s="20"/>
      <c r="K164" s="20"/>
      <c r="L164" s="20"/>
      <c r="M164" s="20"/>
      <c r="N164" s="20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1"/>
      <c r="AJ164" s="20"/>
      <c r="AK164" s="20"/>
      <c r="AL164" s="20"/>
      <c r="AN164" s="20">
        <f t="shared" si="4"/>
        <v>0</v>
      </c>
      <c r="AO164" s="64" t="e">
        <f t="shared" si="5"/>
        <v>#DIV/0!</v>
      </c>
    </row>
    <row r="165" spans="1:41">
      <c r="A165" s="43" t="s">
        <v>311</v>
      </c>
      <c r="B165" s="43" t="s">
        <v>312</v>
      </c>
      <c r="C165" s="57"/>
      <c r="D165" s="23">
        <v>514037</v>
      </c>
      <c r="E165" s="23">
        <v>324332</v>
      </c>
      <c r="F165" s="44">
        <v>58.490990713219794</v>
      </c>
      <c r="G165" s="25"/>
      <c r="H165" s="19"/>
      <c r="I165" s="20"/>
      <c r="J165" s="20"/>
      <c r="K165" s="20"/>
      <c r="L165" s="20"/>
      <c r="M165" s="20"/>
      <c r="N165" s="20"/>
      <c r="O165" s="23"/>
      <c r="P165" s="23"/>
      <c r="Q165" s="23"/>
      <c r="R165" s="23"/>
      <c r="S165" s="23"/>
      <c r="T165" s="23"/>
      <c r="U165" s="23">
        <v>7008</v>
      </c>
      <c r="V165" s="23">
        <v>3550</v>
      </c>
      <c r="W165" s="23"/>
      <c r="X165" s="23"/>
      <c r="Y165" s="23"/>
      <c r="Z165" s="23"/>
      <c r="AA165" s="23">
        <v>11552</v>
      </c>
      <c r="AB165" s="23">
        <v>4978</v>
      </c>
      <c r="AC165" s="23"/>
      <c r="AD165" s="23"/>
      <c r="AE165" s="23"/>
      <c r="AF165" s="23"/>
      <c r="AG165" s="23"/>
      <c r="AH165" s="23"/>
      <c r="AI165" s="21"/>
      <c r="AJ165" s="20"/>
      <c r="AK165" s="20"/>
      <c r="AL165" s="20"/>
      <c r="AN165" s="20">
        <f t="shared" si="4"/>
        <v>18560</v>
      </c>
      <c r="AO165" s="64">
        <f t="shared" si="5"/>
        <v>3.6106350321085836</v>
      </c>
    </row>
    <row r="166" spans="1:41">
      <c r="A166" s="43" t="s">
        <v>313</v>
      </c>
      <c r="B166" s="43" t="s">
        <v>314</v>
      </c>
      <c r="C166" s="58" t="s">
        <v>883</v>
      </c>
      <c r="D166" s="23">
        <v>160499</v>
      </c>
      <c r="E166" s="23">
        <v>47813</v>
      </c>
      <c r="F166" s="44">
        <v>235.68067262041703</v>
      </c>
      <c r="G166" s="25"/>
      <c r="H166" s="51" t="s">
        <v>706</v>
      </c>
      <c r="I166" s="20"/>
      <c r="J166" s="20"/>
      <c r="K166" s="20"/>
      <c r="L166" s="20"/>
      <c r="M166" s="20"/>
      <c r="N166" s="20"/>
      <c r="O166" s="23"/>
      <c r="P166" s="23"/>
      <c r="Q166" s="23"/>
      <c r="R166" s="23">
        <v>28100</v>
      </c>
      <c r="S166" s="23">
        <v>15294</v>
      </c>
      <c r="T166" s="23"/>
      <c r="U166" s="23"/>
      <c r="V166" s="23"/>
      <c r="W166" s="23"/>
      <c r="X166" s="23">
        <v>98728</v>
      </c>
      <c r="Y166" s="23">
        <v>51752</v>
      </c>
      <c r="Z166" s="23"/>
      <c r="AA166" s="23"/>
      <c r="AB166" s="23"/>
      <c r="AC166" s="23"/>
      <c r="AD166" s="23"/>
      <c r="AE166" s="23"/>
      <c r="AF166" s="23"/>
      <c r="AG166" s="23">
        <v>192462</v>
      </c>
      <c r="AH166" s="23">
        <v>99944</v>
      </c>
      <c r="AI166" s="21"/>
      <c r="AJ166" s="20"/>
      <c r="AK166" s="20"/>
      <c r="AL166" s="20"/>
      <c r="AN166" s="20">
        <f t="shared" si="4"/>
        <v>319290</v>
      </c>
      <c r="AO166" s="64">
        <f t="shared" si="5"/>
        <v>198.93581891475958</v>
      </c>
    </row>
    <row r="167" spans="1:41">
      <c r="A167" s="43" t="s">
        <v>315</v>
      </c>
      <c r="B167" s="43" t="s">
        <v>316</v>
      </c>
      <c r="C167" s="57"/>
      <c r="D167" s="23">
        <v>482050</v>
      </c>
      <c r="E167" s="23">
        <v>231910</v>
      </c>
      <c r="F167" s="44">
        <v>107.86080807209693</v>
      </c>
      <c r="G167" s="25"/>
      <c r="H167" s="19"/>
      <c r="I167" s="20">
        <v>8925</v>
      </c>
      <c r="J167" s="20">
        <v>4783</v>
      </c>
      <c r="K167" s="20"/>
      <c r="L167" s="20">
        <v>73500</v>
      </c>
      <c r="M167" s="20">
        <v>35109</v>
      </c>
      <c r="N167" s="20"/>
      <c r="O167" s="23">
        <v>2813</v>
      </c>
      <c r="P167" s="23">
        <v>1129</v>
      </c>
      <c r="Q167" s="23"/>
      <c r="R167" s="23">
        <v>269764</v>
      </c>
      <c r="S167" s="23">
        <v>119702</v>
      </c>
      <c r="T167" s="23"/>
      <c r="U167" s="23"/>
      <c r="V167" s="23"/>
      <c r="W167" s="23"/>
      <c r="X167" s="23">
        <v>794138</v>
      </c>
      <c r="Y167" s="23">
        <v>268008</v>
      </c>
      <c r="Z167" s="23"/>
      <c r="AA167" s="23">
        <v>432585</v>
      </c>
      <c r="AB167" s="23">
        <v>162399</v>
      </c>
      <c r="AC167" s="23"/>
      <c r="AD167" s="23">
        <v>250080</v>
      </c>
      <c r="AE167" s="23">
        <v>84873</v>
      </c>
      <c r="AF167" s="23"/>
      <c r="AG167" s="23">
        <v>241838</v>
      </c>
      <c r="AH167" s="23">
        <v>114310</v>
      </c>
      <c r="AI167" s="21"/>
      <c r="AJ167" s="20"/>
      <c r="AK167" s="20"/>
      <c r="AL167" s="20"/>
      <c r="AN167" s="20">
        <f t="shared" si="4"/>
        <v>2073643</v>
      </c>
      <c r="AO167" s="64">
        <f t="shared" si="5"/>
        <v>430.17176641427238</v>
      </c>
    </row>
    <row r="168" spans="1:41">
      <c r="A168" s="43" t="s">
        <v>317</v>
      </c>
      <c r="B168" s="43" t="s">
        <v>318</v>
      </c>
      <c r="C168" s="57"/>
      <c r="D168" s="23">
        <v>-395359</v>
      </c>
      <c r="E168" s="23">
        <v>398383</v>
      </c>
      <c r="F168" s="44">
        <v>-199.24093146544908</v>
      </c>
      <c r="G168" s="25"/>
      <c r="H168" s="19"/>
      <c r="I168" s="20"/>
      <c r="J168" s="20"/>
      <c r="K168" s="20"/>
      <c r="L168" s="20"/>
      <c r="M168" s="20"/>
      <c r="N168" s="20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1"/>
      <c r="AJ168" s="20"/>
      <c r="AK168" s="20"/>
      <c r="AL168" s="20"/>
      <c r="AN168" s="20">
        <f t="shared" si="4"/>
        <v>0</v>
      </c>
      <c r="AO168" s="64">
        <f t="shared" si="5"/>
        <v>0</v>
      </c>
    </row>
    <row r="169" spans="1:41">
      <c r="A169" s="43" t="s">
        <v>319</v>
      </c>
      <c r="B169" s="43" t="s">
        <v>320</v>
      </c>
      <c r="C169" s="57"/>
      <c r="D169" s="23">
        <v>1065939</v>
      </c>
      <c r="E169" s="23">
        <v>326502</v>
      </c>
      <c r="F169" s="44">
        <v>226.47242589631915</v>
      </c>
      <c r="G169" s="25"/>
      <c r="H169" s="19" t="s">
        <v>706</v>
      </c>
      <c r="I169" s="20">
        <v>57632</v>
      </c>
      <c r="J169" s="20">
        <v>29698</v>
      </c>
      <c r="K169" s="20"/>
      <c r="L169" s="20"/>
      <c r="M169" s="20"/>
      <c r="N169" s="20"/>
      <c r="O169" s="23">
        <v>409104</v>
      </c>
      <c r="P169" s="23">
        <v>214337</v>
      </c>
      <c r="Q169" s="23"/>
      <c r="R169" s="23"/>
      <c r="S169" s="23"/>
      <c r="T169" s="23"/>
      <c r="U169" s="23">
        <v>278251</v>
      </c>
      <c r="V169" s="23">
        <v>139035</v>
      </c>
      <c r="W169" s="23"/>
      <c r="X169" s="23"/>
      <c r="Y169" s="23"/>
      <c r="Z169" s="23"/>
      <c r="AA169" s="23">
        <v>1063</v>
      </c>
      <c r="AB169" s="23">
        <v>525</v>
      </c>
      <c r="AC169" s="23"/>
      <c r="AD169" s="23">
        <v>121458</v>
      </c>
      <c r="AE169" s="23">
        <v>60861</v>
      </c>
      <c r="AF169" s="23"/>
      <c r="AG169" s="23">
        <v>5400</v>
      </c>
      <c r="AH169" s="23">
        <v>3322</v>
      </c>
      <c r="AI169" s="21"/>
      <c r="AJ169" s="20"/>
      <c r="AK169" s="20"/>
      <c r="AL169" s="20"/>
      <c r="AN169" s="20">
        <f t="shared" si="4"/>
        <v>872908</v>
      </c>
      <c r="AO169" s="64">
        <f t="shared" si="5"/>
        <v>81.89099000974727</v>
      </c>
    </row>
    <row r="170" spans="1:41">
      <c r="A170" s="43" t="s">
        <v>321</v>
      </c>
      <c r="B170" s="43" t="s">
        <v>322</v>
      </c>
      <c r="C170" s="57"/>
      <c r="D170" s="23"/>
      <c r="E170" s="23">
        <v>92800</v>
      </c>
      <c r="F170" s="44">
        <v>-100</v>
      </c>
      <c r="G170" s="25"/>
      <c r="H170" s="19" t="s">
        <v>706</v>
      </c>
      <c r="I170" s="20"/>
      <c r="J170" s="20"/>
      <c r="K170" s="20"/>
      <c r="L170" s="20"/>
      <c r="M170" s="20"/>
      <c r="N170" s="20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1"/>
      <c r="AJ170" s="20"/>
      <c r="AK170" s="20"/>
      <c r="AL170" s="20"/>
      <c r="AN170" s="20">
        <f t="shared" si="4"/>
        <v>0</v>
      </c>
      <c r="AO170" s="64" t="e">
        <f t="shared" si="5"/>
        <v>#DIV/0!</v>
      </c>
    </row>
    <row r="171" spans="1:41">
      <c r="A171" s="43" t="s">
        <v>323</v>
      </c>
      <c r="B171" s="43" t="s">
        <v>324</v>
      </c>
      <c r="C171" s="59" t="s">
        <v>1011</v>
      </c>
      <c r="D171" s="23">
        <v>1392504</v>
      </c>
      <c r="E171" s="23">
        <v>417563</v>
      </c>
      <c r="F171" s="44">
        <v>233.48357014390641</v>
      </c>
      <c r="G171" s="25"/>
      <c r="H171" s="19" t="s">
        <v>706</v>
      </c>
      <c r="I171" s="20"/>
      <c r="J171" s="20"/>
      <c r="K171" s="20"/>
      <c r="L171" s="20"/>
      <c r="M171" s="20"/>
      <c r="N171" s="20"/>
      <c r="O171" s="23">
        <v>921464</v>
      </c>
      <c r="P171" s="23">
        <v>513295</v>
      </c>
      <c r="Q171" s="23"/>
      <c r="R171" s="23">
        <v>921299</v>
      </c>
      <c r="S171" s="23">
        <v>473511</v>
      </c>
      <c r="T171" s="23"/>
      <c r="U171" s="23"/>
      <c r="V171" s="23"/>
      <c r="W171" s="23"/>
      <c r="X171" s="23">
        <v>457174</v>
      </c>
      <c r="Y171" s="23">
        <v>228565</v>
      </c>
      <c r="Z171" s="23"/>
      <c r="AA171" s="23">
        <v>193800</v>
      </c>
      <c r="AB171" s="23">
        <v>95908</v>
      </c>
      <c r="AC171" s="23"/>
      <c r="AD171" s="23">
        <v>4093</v>
      </c>
      <c r="AE171" s="23">
        <v>2540</v>
      </c>
      <c r="AF171" s="23"/>
      <c r="AG171" s="23">
        <v>263288</v>
      </c>
      <c r="AH171" s="23">
        <v>128893</v>
      </c>
      <c r="AI171" s="21"/>
      <c r="AJ171" s="20"/>
      <c r="AK171" s="20"/>
      <c r="AL171" s="20"/>
      <c r="AN171" s="20">
        <f t="shared" si="4"/>
        <v>2761118</v>
      </c>
      <c r="AO171" s="64">
        <f t="shared" si="5"/>
        <v>198.28438553856938</v>
      </c>
    </row>
    <row r="172" spans="1:41">
      <c r="A172" s="43" t="s">
        <v>325</v>
      </c>
      <c r="B172" s="43" t="s">
        <v>326</v>
      </c>
      <c r="C172" s="57"/>
      <c r="D172" s="23">
        <v>16273</v>
      </c>
      <c r="E172" s="23">
        <v>63247</v>
      </c>
      <c r="F172" s="44">
        <v>-74.270716397615701</v>
      </c>
      <c r="G172" s="25"/>
      <c r="H172" s="19" t="s">
        <v>735</v>
      </c>
      <c r="I172" s="20"/>
      <c r="J172" s="20"/>
      <c r="K172" s="20"/>
      <c r="L172" s="20"/>
      <c r="M172" s="20"/>
      <c r="N172" s="20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>
        <v>5400</v>
      </c>
      <c r="AE172" s="23">
        <v>2923</v>
      </c>
      <c r="AF172" s="23"/>
      <c r="AG172" s="23"/>
      <c r="AH172" s="23"/>
      <c r="AI172" s="21"/>
      <c r="AJ172" s="20"/>
      <c r="AK172" s="20"/>
      <c r="AL172" s="20"/>
      <c r="AN172" s="20">
        <f t="shared" si="4"/>
        <v>5400</v>
      </c>
      <c r="AO172" s="64">
        <f t="shared" si="5"/>
        <v>33.183801388803538</v>
      </c>
    </row>
    <row r="173" spans="1:41">
      <c r="A173" s="43" t="s">
        <v>327</v>
      </c>
      <c r="B173" s="43" t="s">
        <v>328</v>
      </c>
      <c r="C173" s="57"/>
      <c r="D173" s="23"/>
      <c r="E173" s="23">
        <v>9250</v>
      </c>
      <c r="F173" s="44">
        <v>-100</v>
      </c>
      <c r="G173" s="25"/>
      <c r="H173" s="19"/>
      <c r="I173" s="20"/>
      <c r="J173" s="20"/>
      <c r="K173" s="20"/>
      <c r="L173" s="20"/>
      <c r="M173" s="20"/>
      <c r="N173" s="20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1"/>
      <c r="AJ173" s="20"/>
      <c r="AK173" s="20"/>
      <c r="AL173" s="20"/>
      <c r="AN173" s="20">
        <f t="shared" si="4"/>
        <v>0</v>
      </c>
      <c r="AO173" s="64" t="e">
        <f t="shared" si="5"/>
        <v>#DIV/0!</v>
      </c>
    </row>
    <row r="174" spans="1:41">
      <c r="A174" s="43" t="s">
        <v>329</v>
      </c>
      <c r="B174" s="43" t="s">
        <v>330</v>
      </c>
      <c r="C174" s="57"/>
      <c r="D174" s="23">
        <v>3469476</v>
      </c>
      <c r="E174" s="23">
        <v>283270</v>
      </c>
      <c r="F174" s="44">
        <v>1124.7947188195008</v>
      </c>
      <c r="G174" s="25"/>
      <c r="H174" s="19" t="s">
        <v>707</v>
      </c>
      <c r="I174" s="20">
        <v>39100</v>
      </c>
      <c r="J174" s="20">
        <v>20868</v>
      </c>
      <c r="K174" s="20"/>
      <c r="L174" s="20"/>
      <c r="M174" s="20"/>
      <c r="N174" s="20"/>
      <c r="O174" s="23"/>
      <c r="P174" s="23"/>
      <c r="Q174" s="23"/>
      <c r="R174" s="23"/>
      <c r="S174" s="23"/>
      <c r="T174" s="23"/>
      <c r="U174" s="23">
        <v>53550</v>
      </c>
      <c r="V174" s="23">
        <v>26893</v>
      </c>
      <c r="W174" s="23"/>
      <c r="X174" s="23">
        <v>10200</v>
      </c>
      <c r="Y174" s="23">
        <v>4872</v>
      </c>
      <c r="Z174" s="23"/>
      <c r="AA174" s="23">
        <v>3613</v>
      </c>
      <c r="AB174" s="23">
        <v>1811</v>
      </c>
      <c r="AC174" s="23"/>
      <c r="AD174" s="23"/>
      <c r="AE174" s="23"/>
      <c r="AF174" s="23"/>
      <c r="AG174" s="23">
        <v>17850</v>
      </c>
      <c r="AH174" s="23">
        <v>8667</v>
      </c>
      <c r="AI174" s="21"/>
      <c r="AJ174" s="20"/>
      <c r="AK174" s="20"/>
      <c r="AL174" s="20"/>
      <c r="AN174" s="20">
        <f t="shared" si="4"/>
        <v>124313</v>
      </c>
      <c r="AO174" s="64">
        <f t="shared" si="5"/>
        <v>3.5830482758779714</v>
      </c>
    </row>
    <row r="175" spans="1:41">
      <c r="A175" s="43" t="s">
        <v>331</v>
      </c>
      <c r="B175" s="43" t="s">
        <v>211</v>
      </c>
      <c r="C175" s="57"/>
      <c r="D175" s="23"/>
      <c r="E175" s="23">
        <v>60096</v>
      </c>
      <c r="F175" s="44">
        <v>-100</v>
      </c>
      <c r="G175" s="25"/>
      <c r="H175" s="19"/>
      <c r="I175" s="20"/>
      <c r="J175" s="20"/>
      <c r="K175" s="20"/>
      <c r="L175" s="20"/>
      <c r="M175" s="20"/>
      <c r="N175" s="20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1"/>
      <c r="AJ175" s="20"/>
      <c r="AK175" s="20"/>
      <c r="AL175" s="20"/>
      <c r="AN175" s="20">
        <f t="shared" si="4"/>
        <v>0</v>
      </c>
      <c r="AO175" s="64" t="e">
        <f t="shared" si="5"/>
        <v>#DIV/0!</v>
      </c>
    </row>
    <row r="176" spans="1:41">
      <c r="A176" s="43" t="s">
        <v>332</v>
      </c>
      <c r="B176" s="43" t="s">
        <v>333</v>
      </c>
      <c r="C176" s="57"/>
      <c r="D176" s="23">
        <v>50127</v>
      </c>
      <c r="E176" s="23">
        <v>114050</v>
      </c>
      <c r="F176" s="44">
        <v>-56.048224462954842</v>
      </c>
      <c r="G176" s="25"/>
      <c r="H176" s="19"/>
      <c r="I176" s="20"/>
      <c r="J176" s="20"/>
      <c r="K176" s="20"/>
      <c r="L176" s="20"/>
      <c r="M176" s="20"/>
      <c r="N176" s="20"/>
      <c r="O176" s="23"/>
      <c r="P176" s="23"/>
      <c r="Q176" s="23"/>
      <c r="R176" s="23"/>
      <c r="S176" s="23"/>
      <c r="T176" s="23"/>
      <c r="U176" s="23"/>
      <c r="V176" s="23"/>
      <c r="W176" s="23"/>
      <c r="X176" s="23">
        <v>4240</v>
      </c>
      <c r="Y176" s="23">
        <v>2352</v>
      </c>
      <c r="Z176" s="23"/>
      <c r="AA176" s="23"/>
      <c r="AB176" s="23"/>
      <c r="AC176" s="23"/>
      <c r="AD176" s="23">
        <v>6200</v>
      </c>
      <c r="AE176" s="23">
        <v>2860</v>
      </c>
      <c r="AF176" s="23"/>
      <c r="AG176" s="23">
        <v>2080</v>
      </c>
      <c r="AH176" s="23">
        <v>1176</v>
      </c>
      <c r="AI176" s="21"/>
      <c r="AJ176" s="20"/>
      <c r="AK176" s="20"/>
      <c r="AL176" s="20"/>
      <c r="AN176" s="20">
        <f t="shared" si="4"/>
        <v>12520</v>
      </c>
      <c r="AO176" s="64">
        <f t="shared" si="5"/>
        <v>24.976559538771522</v>
      </c>
    </row>
    <row r="177" spans="1:41">
      <c r="A177" s="43" t="s">
        <v>334</v>
      </c>
      <c r="B177" s="43" t="s">
        <v>335</v>
      </c>
      <c r="C177" s="57"/>
      <c r="D177" s="23"/>
      <c r="E177" s="23">
        <v>24000</v>
      </c>
      <c r="F177" s="44">
        <v>-100</v>
      </c>
      <c r="G177" s="45">
        <f>40000</f>
        <v>40000</v>
      </c>
      <c r="H177" s="19"/>
      <c r="I177" s="20"/>
      <c r="J177" s="20"/>
      <c r="K177" s="20"/>
      <c r="L177" s="20"/>
      <c r="M177" s="20"/>
      <c r="N177" s="20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1"/>
      <c r="AJ177" s="20"/>
      <c r="AK177" s="20"/>
      <c r="AL177" s="20"/>
      <c r="AN177" s="20">
        <f t="shared" si="4"/>
        <v>0</v>
      </c>
      <c r="AO177" s="64" t="e">
        <f t="shared" si="5"/>
        <v>#DIV/0!</v>
      </c>
    </row>
    <row r="178" spans="1:41">
      <c r="A178" s="43" t="s">
        <v>336</v>
      </c>
      <c r="B178" s="43" t="s">
        <v>185</v>
      </c>
      <c r="C178" s="57"/>
      <c r="D178" s="23">
        <v>1151945</v>
      </c>
      <c r="E178" s="23">
        <v>1189732</v>
      </c>
      <c r="F178" s="44">
        <v>-3.176093439530919</v>
      </c>
      <c r="G178" s="45">
        <f>20000</f>
        <v>20000</v>
      </c>
      <c r="H178" s="19" t="s">
        <v>706</v>
      </c>
      <c r="I178" s="20"/>
      <c r="J178" s="20"/>
      <c r="K178" s="20"/>
      <c r="L178" s="20"/>
      <c r="M178" s="20"/>
      <c r="N178" s="20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1"/>
      <c r="AJ178" s="20"/>
      <c r="AK178" s="20"/>
      <c r="AL178" s="20"/>
      <c r="AN178" s="20">
        <f t="shared" si="4"/>
        <v>0</v>
      </c>
      <c r="AO178" s="64">
        <f t="shared" si="5"/>
        <v>0</v>
      </c>
    </row>
    <row r="179" spans="1:41">
      <c r="A179" s="43" t="s">
        <v>337</v>
      </c>
      <c r="B179" s="43" t="s">
        <v>338</v>
      </c>
      <c r="C179" s="57"/>
      <c r="D179" s="23"/>
      <c r="E179" s="23">
        <v>243545</v>
      </c>
      <c r="F179" s="44">
        <v>-100</v>
      </c>
      <c r="G179" s="25"/>
      <c r="H179" s="19" t="s">
        <v>706</v>
      </c>
      <c r="I179" s="20"/>
      <c r="J179" s="20"/>
      <c r="K179" s="20"/>
      <c r="L179" s="20">
        <v>24600</v>
      </c>
      <c r="M179" s="20">
        <v>13944</v>
      </c>
      <c r="N179" s="20"/>
      <c r="O179" s="23">
        <v>99200</v>
      </c>
      <c r="P179" s="23">
        <v>44311</v>
      </c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1"/>
      <c r="AJ179" s="20"/>
      <c r="AK179" s="20"/>
      <c r="AL179" s="20"/>
      <c r="AN179" s="20">
        <f t="shared" si="4"/>
        <v>123800</v>
      </c>
      <c r="AO179" s="64" t="e">
        <f t="shared" si="5"/>
        <v>#DIV/0!</v>
      </c>
    </row>
    <row r="180" spans="1:41">
      <c r="A180" s="43" t="s">
        <v>339</v>
      </c>
      <c r="B180" s="43" t="s">
        <v>340</v>
      </c>
      <c r="C180" s="57"/>
      <c r="D180" s="23">
        <v>8750</v>
      </c>
      <c r="E180" s="23">
        <v>220000</v>
      </c>
      <c r="F180" s="44">
        <v>-96.022727272727266</v>
      </c>
      <c r="G180" s="25"/>
      <c r="H180" s="19"/>
      <c r="I180" s="20"/>
      <c r="J180" s="20"/>
      <c r="K180" s="20"/>
      <c r="L180" s="20"/>
      <c r="M180" s="20"/>
      <c r="N180" s="20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1"/>
      <c r="AJ180" s="20"/>
      <c r="AK180" s="20"/>
      <c r="AL180" s="20"/>
      <c r="AN180" s="20">
        <f t="shared" si="4"/>
        <v>0</v>
      </c>
      <c r="AO180" s="64">
        <f t="shared" si="5"/>
        <v>0</v>
      </c>
    </row>
    <row r="181" spans="1:41">
      <c r="A181" s="43" t="s">
        <v>341</v>
      </c>
      <c r="B181" s="43" t="s">
        <v>342</v>
      </c>
      <c r="C181" s="57"/>
      <c r="D181" s="23">
        <v>227396</v>
      </c>
      <c r="E181" s="23">
        <v>76275</v>
      </c>
      <c r="F181" s="44">
        <v>198.12651589642741</v>
      </c>
      <c r="G181" s="25"/>
      <c r="H181" s="19" t="s">
        <v>706</v>
      </c>
      <c r="I181" s="20"/>
      <c r="J181" s="20"/>
      <c r="K181" s="20"/>
      <c r="L181" s="20"/>
      <c r="M181" s="20"/>
      <c r="N181" s="20"/>
      <c r="O181" s="23">
        <v>339530</v>
      </c>
      <c r="P181" s="23">
        <v>179046</v>
      </c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>
        <v>-3525</v>
      </c>
      <c r="AB181" s="23">
        <v>-3525</v>
      </c>
      <c r="AC181" s="23"/>
      <c r="AD181" s="23"/>
      <c r="AE181" s="23"/>
      <c r="AF181" s="23"/>
      <c r="AG181" s="23"/>
      <c r="AH181" s="23"/>
      <c r="AI181" s="21"/>
      <c r="AJ181" s="20"/>
      <c r="AK181" s="20"/>
      <c r="AL181" s="20"/>
      <c r="AN181" s="20">
        <f t="shared" si="4"/>
        <v>336005</v>
      </c>
      <c r="AO181" s="64">
        <f t="shared" si="5"/>
        <v>147.76205386198527</v>
      </c>
    </row>
    <row r="182" spans="1:41">
      <c r="A182" s="43" t="s">
        <v>343</v>
      </c>
      <c r="B182" s="43" t="s">
        <v>179</v>
      </c>
      <c r="C182" s="57"/>
      <c r="D182" s="23"/>
      <c r="E182" s="23">
        <v>3000</v>
      </c>
      <c r="F182" s="44">
        <v>-100</v>
      </c>
      <c r="G182" s="25"/>
      <c r="H182" s="19"/>
      <c r="I182" s="20"/>
      <c r="J182" s="20"/>
      <c r="K182" s="20"/>
      <c r="L182" s="20"/>
      <c r="M182" s="20"/>
      <c r="N182" s="20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1"/>
      <c r="AJ182" s="20"/>
      <c r="AK182" s="20"/>
      <c r="AL182" s="20"/>
      <c r="AN182" s="20">
        <f t="shared" si="4"/>
        <v>0</v>
      </c>
      <c r="AO182" s="64" t="e">
        <f t="shared" si="5"/>
        <v>#DIV/0!</v>
      </c>
    </row>
    <row r="183" spans="1:41">
      <c r="A183" s="43" t="s">
        <v>344</v>
      </c>
      <c r="B183" s="43" t="s">
        <v>345</v>
      </c>
      <c r="C183" s="57"/>
      <c r="D183" s="23"/>
      <c r="E183" s="23">
        <v>61000</v>
      </c>
      <c r="F183" s="44">
        <v>-100</v>
      </c>
      <c r="G183" s="25"/>
      <c r="H183" s="19" t="s">
        <v>735</v>
      </c>
      <c r="I183" s="20"/>
      <c r="J183" s="20"/>
      <c r="K183" s="20"/>
      <c r="L183" s="20">
        <v>13050</v>
      </c>
      <c r="M183" s="20">
        <v>8361</v>
      </c>
      <c r="N183" s="20"/>
      <c r="O183" s="23"/>
      <c r="P183" s="23"/>
      <c r="Q183" s="23"/>
      <c r="R183" s="23"/>
      <c r="S183" s="23"/>
      <c r="T183" s="23"/>
      <c r="U183" s="23"/>
      <c r="V183" s="23"/>
      <c r="W183" s="23"/>
      <c r="X183" s="23">
        <v>30000</v>
      </c>
      <c r="Y183" s="23">
        <v>14000</v>
      </c>
      <c r="Z183" s="23"/>
      <c r="AA183" s="23"/>
      <c r="AB183" s="23"/>
      <c r="AC183" s="23"/>
      <c r="AD183" s="23"/>
      <c r="AE183" s="23"/>
      <c r="AF183" s="23"/>
      <c r="AG183" s="23"/>
      <c r="AH183" s="23"/>
      <c r="AI183" s="21"/>
      <c r="AJ183" s="20"/>
      <c r="AK183" s="20"/>
      <c r="AL183" s="20"/>
      <c r="AN183" s="20">
        <f t="shared" si="4"/>
        <v>43050</v>
      </c>
      <c r="AO183" s="64" t="e">
        <f t="shared" si="5"/>
        <v>#DIV/0!</v>
      </c>
    </row>
    <row r="184" spans="1:41">
      <c r="A184" s="43" t="s">
        <v>346</v>
      </c>
      <c r="B184" s="43" t="s">
        <v>347</v>
      </c>
      <c r="C184" s="57"/>
      <c r="D184" s="23">
        <v>209525</v>
      </c>
      <c r="E184" s="23">
        <v>330770</v>
      </c>
      <c r="F184" s="44">
        <v>-36.655379871209604</v>
      </c>
      <c r="G184" s="25"/>
      <c r="H184" s="19"/>
      <c r="I184" s="20"/>
      <c r="J184" s="20"/>
      <c r="K184" s="20"/>
      <c r="L184" s="20"/>
      <c r="M184" s="20"/>
      <c r="N184" s="20"/>
      <c r="O184" s="23"/>
      <c r="P184" s="23"/>
      <c r="Q184" s="23"/>
      <c r="R184" s="23"/>
      <c r="S184" s="23"/>
      <c r="T184" s="23"/>
      <c r="U184" s="23">
        <v>12800</v>
      </c>
      <c r="V184" s="23">
        <v>6597</v>
      </c>
      <c r="W184" s="23"/>
      <c r="X184" s="23"/>
      <c r="Y184" s="23"/>
      <c r="Z184" s="23"/>
      <c r="AA184" s="23"/>
      <c r="AB184" s="23"/>
      <c r="AC184" s="23"/>
      <c r="AD184" s="23">
        <v>3876</v>
      </c>
      <c r="AE184" s="23">
        <v>2282</v>
      </c>
      <c r="AF184" s="23"/>
      <c r="AG184" s="23"/>
      <c r="AH184" s="23"/>
      <c r="AI184" s="21"/>
      <c r="AJ184" s="20"/>
      <c r="AK184" s="20"/>
      <c r="AL184" s="20"/>
      <c r="AN184" s="20">
        <f t="shared" si="4"/>
        <v>16676</v>
      </c>
      <c r="AO184" s="64">
        <f t="shared" si="5"/>
        <v>7.9589547786660306</v>
      </c>
    </row>
    <row r="185" spans="1:41">
      <c r="A185" s="43" t="s">
        <v>348</v>
      </c>
      <c r="B185" s="43" t="s">
        <v>349</v>
      </c>
      <c r="C185" s="57"/>
      <c r="D185" s="23">
        <v>155125</v>
      </c>
      <c r="E185" s="23">
        <v>29150</v>
      </c>
      <c r="F185" s="44">
        <v>432.16123499142373</v>
      </c>
      <c r="G185" s="25"/>
      <c r="H185" s="19"/>
      <c r="I185" s="20"/>
      <c r="J185" s="20"/>
      <c r="K185" s="20"/>
      <c r="L185" s="20">
        <v>504288</v>
      </c>
      <c r="M185" s="20">
        <v>274691</v>
      </c>
      <c r="N185" s="20"/>
      <c r="O185" s="23">
        <v>103200</v>
      </c>
      <c r="P185" s="23">
        <v>46515</v>
      </c>
      <c r="Q185" s="23"/>
      <c r="R185" s="23">
        <v>61051</v>
      </c>
      <c r="S185" s="23">
        <v>32323</v>
      </c>
      <c r="T185" s="23"/>
      <c r="U185" s="23">
        <v>61634</v>
      </c>
      <c r="V185" s="23">
        <v>32754</v>
      </c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>
        <v>86700</v>
      </c>
      <c r="AH185" s="23">
        <v>26268</v>
      </c>
      <c r="AI185" s="21"/>
      <c r="AJ185" s="20"/>
      <c r="AK185" s="20"/>
      <c r="AL185" s="20"/>
      <c r="AN185" s="20">
        <f t="shared" si="4"/>
        <v>816873</v>
      </c>
      <c r="AO185" s="64">
        <f t="shared" si="5"/>
        <v>526.59016921837224</v>
      </c>
    </row>
    <row r="186" spans="1:41">
      <c r="A186" s="43" t="s">
        <v>350</v>
      </c>
      <c r="B186" s="43" t="s">
        <v>351</v>
      </c>
      <c r="C186" s="57"/>
      <c r="D186" s="23">
        <v>57375</v>
      </c>
      <c r="E186" s="23">
        <v>399470</v>
      </c>
      <c r="F186" s="44">
        <v>-85.637219315593157</v>
      </c>
      <c r="G186" s="25"/>
      <c r="H186" s="19" t="s">
        <v>735</v>
      </c>
      <c r="I186" s="20"/>
      <c r="J186" s="20"/>
      <c r="K186" s="20"/>
      <c r="L186" s="20"/>
      <c r="M186" s="20"/>
      <c r="N186" s="20"/>
      <c r="O186" s="23"/>
      <c r="P186" s="23"/>
      <c r="Q186" s="23"/>
      <c r="R186" s="23"/>
      <c r="S186" s="23"/>
      <c r="T186" s="23"/>
      <c r="U186" s="23"/>
      <c r="V186" s="23"/>
      <c r="W186" s="23"/>
      <c r="X186" s="23">
        <v>197498</v>
      </c>
      <c r="Y186" s="23">
        <v>99740</v>
      </c>
      <c r="Z186" s="23"/>
      <c r="AA186" s="23">
        <v>147338</v>
      </c>
      <c r="AB186" s="23">
        <v>74389</v>
      </c>
      <c r="AC186" s="23"/>
      <c r="AD186" s="23">
        <v>27200</v>
      </c>
      <c r="AE186" s="23">
        <v>8054</v>
      </c>
      <c r="AF186" s="23"/>
      <c r="AG186" s="23"/>
      <c r="AH186" s="23"/>
      <c r="AI186" s="21"/>
      <c r="AJ186" s="20"/>
      <c r="AK186" s="20"/>
      <c r="AL186" s="20"/>
      <c r="AN186" s="20">
        <f t="shared" si="4"/>
        <v>372036</v>
      </c>
      <c r="AO186" s="64">
        <f t="shared" si="5"/>
        <v>648.42875816993467</v>
      </c>
    </row>
    <row r="187" spans="1:41">
      <c r="A187" s="43" t="s">
        <v>352</v>
      </c>
      <c r="B187" s="43" t="s">
        <v>353</v>
      </c>
      <c r="C187" s="58" t="s">
        <v>883</v>
      </c>
      <c r="D187" s="23">
        <v>1420928</v>
      </c>
      <c r="E187" s="23">
        <v>220896</v>
      </c>
      <c r="F187" s="44">
        <v>543.25655512096182</v>
      </c>
      <c r="G187" s="25"/>
      <c r="H187" s="19" t="s">
        <v>707</v>
      </c>
      <c r="I187" s="20"/>
      <c r="J187" s="20"/>
      <c r="K187" s="20"/>
      <c r="L187" s="20"/>
      <c r="M187" s="20"/>
      <c r="N187" s="20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1"/>
      <c r="AJ187" s="20"/>
      <c r="AK187" s="20"/>
      <c r="AL187" s="20"/>
      <c r="AN187" s="20">
        <f t="shared" si="4"/>
        <v>0</v>
      </c>
      <c r="AO187" s="64">
        <f t="shared" si="5"/>
        <v>0</v>
      </c>
    </row>
    <row r="188" spans="1:41">
      <c r="A188" s="43" t="s">
        <v>354</v>
      </c>
      <c r="B188" s="43" t="s">
        <v>355</v>
      </c>
      <c r="C188" s="57"/>
      <c r="D188" s="23"/>
      <c r="E188" s="23">
        <v>853740</v>
      </c>
      <c r="F188" s="44">
        <v>-100</v>
      </c>
      <c r="G188" s="25"/>
      <c r="H188" s="19"/>
      <c r="I188" s="20"/>
      <c r="J188" s="20"/>
      <c r="K188" s="20"/>
      <c r="L188" s="20"/>
      <c r="M188" s="20"/>
      <c r="N188" s="20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1"/>
      <c r="AJ188" s="20"/>
      <c r="AK188" s="20"/>
      <c r="AL188" s="20"/>
      <c r="AN188" s="20">
        <f t="shared" si="4"/>
        <v>0</v>
      </c>
      <c r="AO188" s="64" t="e">
        <f t="shared" si="5"/>
        <v>#DIV/0!</v>
      </c>
    </row>
    <row r="189" spans="1:41">
      <c r="A189" s="43" t="s">
        <v>356</v>
      </c>
      <c r="B189" s="43" t="s">
        <v>357</v>
      </c>
      <c r="C189" s="57"/>
      <c r="D189" s="23">
        <v>41013</v>
      </c>
      <c r="E189" s="23">
        <v>40864</v>
      </c>
      <c r="F189" s="44">
        <v>0.36462411902897418</v>
      </c>
      <c r="G189" s="25"/>
      <c r="H189" s="19" t="s">
        <v>735</v>
      </c>
      <c r="I189" s="20"/>
      <c r="J189" s="20"/>
      <c r="K189" s="20"/>
      <c r="L189" s="20"/>
      <c r="M189" s="20"/>
      <c r="N189" s="20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1"/>
      <c r="AJ189" s="20"/>
      <c r="AK189" s="20"/>
      <c r="AL189" s="20"/>
      <c r="AN189" s="20">
        <f t="shared" si="4"/>
        <v>0</v>
      </c>
      <c r="AO189" s="64">
        <f t="shared" si="5"/>
        <v>0</v>
      </c>
    </row>
    <row r="190" spans="1:41">
      <c r="A190" s="43" t="s">
        <v>358</v>
      </c>
      <c r="B190" s="43" t="s">
        <v>359</v>
      </c>
      <c r="C190" s="57"/>
      <c r="D190" s="23">
        <v>191794</v>
      </c>
      <c r="E190" s="23">
        <v>58863</v>
      </c>
      <c r="F190" s="44">
        <v>225.8311672867506</v>
      </c>
      <c r="G190" s="25"/>
      <c r="H190" s="19" t="s">
        <v>706</v>
      </c>
      <c r="I190" s="20"/>
      <c r="J190" s="20"/>
      <c r="K190" s="20"/>
      <c r="L190" s="20"/>
      <c r="M190" s="20"/>
      <c r="N190" s="20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1"/>
      <c r="AJ190" s="20"/>
      <c r="AK190" s="20"/>
      <c r="AL190" s="20"/>
      <c r="AN190" s="20">
        <f t="shared" si="4"/>
        <v>0</v>
      </c>
      <c r="AO190" s="64">
        <f t="shared" si="5"/>
        <v>0</v>
      </c>
    </row>
    <row r="191" spans="1:41">
      <c r="A191" s="43" t="s">
        <v>360</v>
      </c>
      <c r="B191" s="43" t="s">
        <v>361</v>
      </c>
      <c r="C191" s="57"/>
      <c r="D191" s="23">
        <v>837216</v>
      </c>
      <c r="E191" s="23">
        <v>141400</v>
      </c>
      <c r="F191" s="44">
        <v>492.09052333804806</v>
      </c>
      <c r="G191" s="25"/>
      <c r="H191" s="19" t="s">
        <v>706</v>
      </c>
      <c r="I191" s="20"/>
      <c r="J191" s="20"/>
      <c r="K191" s="20"/>
      <c r="L191" s="20"/>
      <c r="M191" s="20"/>
      <c r="N191" s="20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>
        <v>124000</v>
      </c>
      <c r="AB191" s="23">
        <v>72788</v>
      </c>
      <c r="AC191" s="23"/>
      <c r="AD191" s="23"/>
      <c r="AE191" s="23"/>
      <c r="AF191" s="23"/>
      <c r="AG191" s="23"/>
      <c r="AH191" s="23"/>
      <c r="AI191" s="21"/>
      <c r="AJ191" s="20"/>
      <c r="AK191" s="20"/>
      <c r="AL191" s="20"/>
      <c r="AN191" s="20">
        <f t="shared" si="4"/>
        <v>124000</v>
      </c>
      <c r="AO191" s="64">
        <f t="shared" si="5"/>
        <v>14.810992623170126</v>
      </c>
    </row>
    <row r="192" spans="1:41">
      <c r="A192" s="43" t="s">
        <v>362</v>
      </c>
      <c r="B192" s="43" t="s">
        <v>363</v>
      </c>
      <c r="C192" s="57"/>
      <c r="D192" s="23">
        <v>111645</v>
      </c>
      <c r="E192" s="23">
        <v>36400</v>
      </c>
      <c r="F192" s="44">
        <v>206.71703296703296</v>
      </c>
      <c r="G192" s="25"/>
      <c r="H192" s="19" t="s">
        <v>707</v>
      </c>
      <c r="I192" s="20"/>
      <c r="J192" s="20"/>
      <c r="K192" s="20"/>
      <c r="L192" s="20">
        <v>12750</v>
      </c>
      <c r="M192" s="20">
        <v>8318</v>
      </c>
      <c r="N192" s="20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>
        <v>27659</v>
      </c>
      <c r="AH192" s="23">
        <v>-7987</v>
      </c>
      <c r="AI192" s="21"/>
      <c r="AJ192" s="20"/>
      <c r="AK192" s="20"/>
      <c r="AL192" s="20"/>
      <c r="AN192" s="20">
        <f t="shared" si="4"/>
        <v>40409</v>
      </c>
      <c r="AO192" s="64">
        <f t="shared" si="5"/>
        <v>36.194186931792736</v>
      </c>
    </row>
    <row r="193" spans="1:41">
      <c r="A193" s="43" t="s">
        <v>364</v>
      </c>
      <c r="B193" s="43" t="s">
        <v>365</v>
      </c>
      <c r="C193" s="57"/>
      <c r="D193" s="23"/>
      <c r="E193" s="23">
        <v>45000</v>
      </c>
      <c r="F193" s="44">
        <v>-100</v>
      </c>
      <c r="G193" s="25"/>
      <c r="H193" s="19"/>
      <c r="I193" s="20"/>
      <c r="J193" s="20"/>
      <c r="K193" s="20"/>
      <c r="L193" s="20"/>
      <c r="M193" s="20"/>
      <c r="N193" s="20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1"/>
      <c r="AJ193" s="20"/>
      <c r="AK193" s="20"/>
      <c r="AL193" s="20"/>
      <c r="AN193" s="20">
        <f t="shared" si="4"/>
        <v>0</v>
      </c>
      <c r="AO193" s="64" t="e">
        <f t="shared" si="5"/>
        <v>#DIV/0!</v>
      </c>
    </row>
    <row r="194" spans="1:41">
      <c r="A194" s="43" t="s">
        <v>366</v>
      </c>
      <c r="B194" s="43" t="s">
        <v>367</v>
      </c>
      <c r="C194" s="57"/>
      <c r="D194" s="23">
        <v>27000</v>
      </c>
      <c r="E194" s="23">
        <v>12410</v>
      </c>
      <c r="F194" s="44">
        <v>117.56647864625303</v>
      </c>
      <c r="G194" s="25"/>
      <c r="H194" s="19"/>
      <c r="I194" s="20"/>
      <c r="J194" s="20"/>
      <c r="K194" s="20"/>
      <c r="L194" s="20">
        <v>13000</v>
      </c>
      <c r="M194" s="20">
        <v>7284</v>
      </c>
      <c r="N194" s="20"/>
      <c r="O194" s="23">
        <v>7600</v>
      </c>
      <c r="P194" s="23">
        <v>4465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1"/>
      <c r="AJ194" s="20"/>
      <c r="AK194" s="20"/>
      <c r="AL194" s="20"/>
      <c r="AN194" s="20">
        <f t="shared" si="4"/>
        <v>20600</v>
      </c>
      <c r="AO194" s="64">
        <f t="shared" si="5"/>
        <v>76.296296296296291</v>
      </c>
    </row>
    <row r="195" spans="1:41">
      <c r="A195" s="43" t="s">
        <v>368</v>
      </c>
      <c r="B195" s="43" t="s">
        <v>369</v>
      </c>
      <c r="C195" s="57"/>
      <c r="D195" s="23">
        <v>52276</v>
      </c>
      <c r="E195" s="23">
        <v>124048</v>
      </c>
      <c r="F195" s="44">
        <v>-57.858248419966465</v>
      </c>
      <c r="G195" s="25"/>
      <c r="H195" s="19" t="s">
        <v>735</v>
      </c>
      <c r="I195" s="20"/>
      <c r="J195" s="20"/>
      <c r="K195" s="20"/>
      <c r="L195" s="20">
        <v>13932</v>
      </c>
      <c r="M195" s="20">
        <v>8078</v>
      </c>
      <c r="N195" s="20"/>
      <c r="O195" s="23"/>
      <c r="P195" s="23"/>
      <c r="Q195" s="23"/>
      <c r="R195" s="23"/>
      <c r="S195" s="23"/>
      <c r="T195" s="23"/>
      <c r="U195" s="23"/>
      <c r="V195" s="63"/>
      <c r="W195" s="23"/>
      <c r="X195" s="23"/>
      <c r="Y195" s="23"/>
      <c r="Z195" s="23"/>
      <c r="AA195" s="23">
        <v>39100</v>
      </c>
      <c r="AB195" s="23">
        <v>18813</v>
      </c>
      <c r="AC195" s="23"/>
      <c r="AD195" s="23"/>
      <c r="AE195" s="23"/>
      <c r="AF195" s="23"/>
      <c r="AG195" s="23"/>
      <c r="AH195" s="23"/>
      <c r="AI195" s="21"/>
      <c r="AJ195" s="20"/>
      <c r="AK195" s="20"/>
      <c r="AL195" s="20"/>
      <c r="AN195" s="20">
        <f t="shared" si="4"/>
        <v>53032</v>
      </c>
      <c r="AO195" s="64">
        <f t="shared" si="5"/>
        <v>101.44617032672737</v>
      </c>
    </row>
    <row r="196" spans="1:41">
      <c r="A196" s="43" t="s">
        <v>370</v>
      </c>
      <c r="B196" s="43" t="s">
        <v>359</v>
      </c>
      <c r="C196" s="57"/>
      <c r="D196" s="23"/>
      <c r="E196" s="23">
        <v>21250</v>
      </c>
      <c r="F196" s="44">
        <v>-100</v>
      </c>
      <c r="G196" s="25"/>
      <c r="H196" s="19"/>
      <c r="I196" s="20"/>
      <c r="J196" s="20"/>
      <c r="K196" s="20"/>
      <c r="L196" s="20"/>
      <c r="M196" s="20"/>
      <c r="N196" s="20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1"/>
      <c r="AJ196" s="20"/>
      <c r="AK196" s="20"/>
      <c r="AL196" s="20"/>
      <c r="AN196" s="20">
        <f t="shared" si="4"/>
        <v>0</v>
      </c>
      <c r="AO196" s="64" t="e">
        <f t="shared" si="5"/>
        <v>#DIV/0!</v>
      </c>
    </row>
    <row r="197" spans="1:41">
      <c r="A197" s="43" t="s">
        <v>371</v>
      </c>
      <c r="B197" s="43" t="s">
        <v>372</v>
      </c>
      <c r="C197" s="57"/>
      <c r="D197" s="23">
        <v>2355723</v>
      </c>
      <c r="E197" s="23">
        <v>69735</v>
      </c>
      <c r="F197" s="44">
        <v>3278.107119810712</v>
      </c>
      <c r="G197" s="45">
        <f>60000</f>
        <v>60000</v>
      </c>
      <c r="H197" s="19" t="s">
        <v>706</v>
      </c>
      <c r="I197" s="20">
        <v>4675</v>
      </c>
      <c r="J197" s="20">
        <v>2356</v>
      </c>
      <c r="K197" s="20"/>
      <c r="L197" s="20">
        <v>884356</v>
      </c>
      <c r="M197" s="20">
        <v>483575</v>
      </c>
      <c r="N197" s="22">
        <v>15000</v>
      </c>
      <c r="O197" s="23">
        <v>116103</v>
      </c>
      <c r="P197" s="23">
        <v>57978</v>
      </c>
      <c r="Q197" s="23"/>
      <c r="R197" s="23">
        <v>264156</v>
      </c>
      <c r="S197" s="23">
        <v>142514</v>
      </c>
      <c r="T197" s="23"/>
      <c r="U197" s="23">
        <v>255</v>
      </c>
      <c r="V197" s="23">
        <v>153</v>
      </c>
      <c r="W197" s="23"/>
      <c r="X197" s="23"/>
      <c r="Y197" s="23"/>
      <c r="Z197" s="23"/>
      <c r="AA197" s="23">
        <v>195010</v>
      </c>
      <c r="AB197" s="23">
        <v>98827</v>
      </c>
      <c r="AC197" s="23"/>
      <c r="AD197" s="23">
        <v>1743</v>
      </c>
      <c r="AE197" s="23">
        <v>1013</v>
      </c>
      <c r="AF197" s="23"/>
      <c r="AG197" s="23"/>
      <c r="AH197" s="23"/>
      <c r="AI197" s="21"/>
      <c r="AJ197" s="20"/>
      <c r="AK197" s="20"/>
      <c r="AL197" s="20"/>
      <c r="AN197" s="20">
        <f t="shared" si="4"/>
        <v>1466298</v>
      </c>
      <c r="AO197" s="64">
        <f t="shared" si="5"/>
        <v>62.244075385773286</v>
      </c>
    </row>
    <row r="198" spans="1:41">
      <c r="A198" s="43" t="s">
        <v>373</v>
      </c>
      <c r="B198" s="43" t="s">
        <v>374</v>
      </c>
      <c r="C198" s="57"/>
      <c r="D198" s="23"/>
      <c r="E198" s="23">
        <v>50625</v>
      </c>
      <c r="F198" s="44">
        <v>-100</v>
      </c>
      <c r="G198" s="25"/>
      <c r="H198" s="19"/>
      <c r="I198" s="20"/>
      <c r="J198" s="20"/>
      <c r="K198" s="20"/>
      <c r="L198" s="20"/>
      <c r="M198" s="20"/>
      <c r="N198" s="20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1"/>
      <c r="AJ198" s="20"/>
      <c r="AK198" s="20"/>
      <c r="AL198" s="20"/>
      <c r="AN198" s="20">
        <f t="shared" ref="AN198:AN261" si="6">SUM(I198+L198+O198+R198+U198+X198+AA198+AD198+AG198)</f>
        <v>0</v>
      </c>
      <c r="AO198" s="64" t="e">
        <f t="shared" ref="AO198:AO261" si="7">(AN198*100/D198)</f>
        <v>#DIV/0!</v>
      </c>
    </row>
    <row r="199" spans="1:41">
      <c r="A199" s="43" t="s">
        <v>375</v>
      </c>
      <c r="B199" s="43" t="s">
        <v>376</v>
      </c>
      <c r="C199" s="57"/>
      <c r="D199" s="23">
        <v>569523</v>
      </c>
      <c r="E199" s="23">
        <v>64800</v>
      </c>
      <c r="F199" s="44">
        <v>778.89351851851848</v>
      </c>
      <c r="G199" s="25"/>
      <c r="H199" s="19"/>
      <c r="I199" s="20"/>
      <c r="J199" s="20"/>
      <c r="K199" s="20"/>
      <c r="L199" s="20"/>
      <c r="M199" s="20"/>
      <c r="N199" s="20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1"/>
      <c r="AJ199" s="20"/>
      <c r="AK199" s="20"/>
      <c r="AL199" s="20"/>
      <c r="AN199" s="20">
        <f t="shared" si="6"/>
        <v>0</v>
      </c>
      <c r="AO199" s="64">
        <f t="shared" si="7"/>
        <v>0</v>
      </c>
    </row>
    <row r="200" spans="1:41">
      <c r="A200" s="43" t="s">
        <v>377</v>
      </c>
      <c r="B200" s="43" t="s">
        <v>378</v>
      </c>
      <c r="C200" s="57"/>
      <c r="D200" s="23"/>
      <c r="E200" s="23">
        <v>28000</v>
      </c>
      <c r="F200" s="44">
        <v>-100</v>
      </c>
      <c r="G200" s="25"/>
      <c r="H200" s="19"/>
      <c r="I200" s="20"/>
      <c r="J200" s="20"/>
      <c r="K200" s="20"/>
      <c r="L200" s="20"/>
      <c r="M200" s="20"/>
      <c r="N200" s="20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1"/>
      <c r="AJ200" s="20"/>
      <c r="AK200" s="20"/>
      <c r="AL200" s="20"/>
      <c r="AN200" s="20">
        <f t="shared" si="6"/>
        <v>0</v>
      </c>
      <c r="AO200" s="64" t="e">
        <f t="shared" si="7"/>
        <v>#DIV/0!</v>
      </c>
    </row>
    <row r="201" spans="1:41">
      <c r="A201" s="43" t="s">
        <v>379</v>
      </c>
      <c r="B201" s="43" t="s">
        <v>380</v>
      </c>
      <c r="C201" s="57"/>
      <c r="D201" s="23">
        <v>2556938</v>
      </c>
      <c r="E201" s="23">
        <v>256313</v>
      </c>
      <c r="F201" s="44">
        <v>897.58420368845896</v>
      </c>
      <c r="G201" s="25"/>
      <c r="H201" s="19" t="s">
        <v>706</v>
      </c>
      <c r="I201" s="20">
        <v>560284</v>
      </c>
      <c r="J201" s="20">
        <v>295634</v>
      </c>
      <c r="K201" s="20"/>
      <c r="L201" s="20">
        <v>21250</v>
      </c>
      <c r="M201" s="20">
        <v>11509</v>
      </c>
      <c r="N201" s="20"/>
      <c r="O201" s="23">
        <v>17850</v>
      </c>
      <c r="P201" s="23">
        <v>7191</v>
      </c>
      <c r="Q201" s="23"/>
      <c r="R201" s="23">
        <v>86360</v>
      </c>
      <c r="S201" s="23">
        <v>41138</v>
      </c>
      <c r="T201" s="23"/>
      <c r="U201" s="23"/>
      <c r="V201" s="23"/>
      <c r="W201" s="23"/>
      <c r="X201" s="23"/>
      <c r="Y201" s="23"/>
      <c r="Z201" s="23"/>
      <c r="AA201" s="23">
        <v>477428</v>
      </c>
      <c r="AB201" s="23">
        <v>257333</v>
      </c>
      <c r="AC201" s="23"/>
      <c r="AD201" s="23">
        <v>55327</v>
      </c>
      <c r="AE201" s="23">
        <v>29293</v>
      </c>
      <c r="AF201" s="23"/>
      <c r="AG201" s="23"/>
      <c r="AH201" s="23"/>
      <c r="AI201" s="21"/>
      <c r="AJ201" s="20"/>
      <c r="AK201" s="20"/>
      <c r="AL201" s="20"/>
      <c r="AN201" s="20">
        <f t="shared" si="6"/>
        <v>1218499</v>
      </c>
      <c r="AO201" s="64">
        <f t="shared" si="7"/>
        <v>47.654616576545855</v>
      </c>
    </row>
    <row r="202" spans="1:41">
      <c r="A202" s="43" t="s">
        <v>381</v>
      </c>
      <c r="B202" s="43" t="s">
        <v>382</v>
      </c>
      <c r="C202" s="57"/>
      <c r="D202" s="23">
        <v>971969</v>
      </c>
      <c r="E202" s="23">
        <v>4435843</v>
      </c>
      <c r="F202" s="44">
        <v>-78.088291222209634</v>
      </c>
      <c r="G202" s="45">
        <f>30000+20000</f>
        <v>50000</v>
      </c>
      <c r="H202" s="19" t="s">
        <v>706</v>
      </c>
      <c r="I202" s="20">
        <v>400590</v>
      </c>
      <c r="J202" s="20">
        <v>190120</v>
      </c>
      <c r="K202" s="20"/>
      <c r="L202" s="20"/>
      <c r="M202" s="20"/>
      <c r="N202" s="20"/>
      <c r="O202" s="23">
        <v>92438</v>
      </c>
      <c r="P202" s="23">
        <v>47677</v>
      </c>
      <c r="Q202" s="23"/>
      <c r="R202" s="23">
        <v>39729</v>
      </c>
      <c r="S202" s="23">
        <v>21035</v>
      </c>
      <c r="T202" s="23"/>
      <c r="U202" s="23">
        <v>105239</v>
      </c>
      <c r="V202" s="23">
        <v>50365</v>
      </c>
      <c r="W202" s="23"/>
      <c r="X202" s="23">
        <v>124953</v>
      </c>
      <c r="Y202" s="23">
        <v>68121</v>
      </c>
      <c r="Z202" s="23"/>
      <c r="AA202" s="23"/>
      <c r="AB202" s="23"/>
      <c r="AC202" s="23"/>
      <c r="AD202" s="23">
        <v>46742</v>
      </c>
      <c r="AE202" s="23">
        <v>25512</v>
      </c>
      <c r="AF202" s="23"/>
      <c r="AG202" s="23"/>
      <c r="AH202" s="23"/>
      <c r="AI202" s="21"/>
      <c r="AJ202" s="20"/>
      <c r="AK202" s="20"/>
      <c r="AL202" s="20"/>
      <c r="AN202" s="20">
        <f t="shared" si="6"/>
        <v>809691</v>
      </c>
      <c r="AO202" s="64">
        <f t="shared" si="7"/>
        <v>83.304200031070948</v>
      </c>
    </row>
    <row r="203" spans="1:41">
      <c r="A203" s="43" t="s">
        <v>383</v>
      </c>
      <c r="B203" s="43" t="s">
        <v>384</v>
      </c>
      <c r="C203" s="57"/>
      <c r="D203" s="23">
        <v>165542</v>
      </c>
      <c r="E203" s="23">
        <v>5400</v>
      </c>
      <c r="F203" s="44">
        <v>2965.5925925925926</v>
      </c>
      <c r="G203" s="25"/>
      <c r="H203" s="19" t="s">
        <v>735</v>
      </c>
      <c r="I203" s="20"/>
      <c r="J203" s="20"/>
      <c r="K203" s="20"/>
      <c r="L203" s="20"/>
      <c r="M203" s="20"/>
      <c r="N203" s="20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1"/>
      <c r="AJ203" s="20"/>
      <c r="AK203" s="20"/>
      <c r="AL203" s="20"/>
      <c r="AN203" s="20">
        <f t="shared" si="6"/>
        <v>0</v>
      </c>
      <c r="AO203" s="64">
        <f t="shared" si="7"/>
        <v>0</v>
      </c>
    </row>
    <row r="204" spans="1:41">
      <c r="A204" s="43" t="s">
        <v>385</v>
      </c>
      <c r="B204" s="43" t="s">
        <v>386</v>
      </c>
      <c r="C204" s="57"/>
      <c r="D204" s="23">
        <v>779651</v>
      </c>
      <c r="E204" s="23">
        <v>237551</v>
      </c>
      <c r="F204" s="44">
        <v>228.20362785254537</v>
      </c>
      <c r="G204" s="25"/>
      <c r="H204" s="19" t="s">
        <v>706</v>
      </c>
      <c r="I204" s="20"/>
      <c r="J204" s="20"/>
      <c r="K204" s="20"/>
      <c r="L204" s="20"/>
      <c r="M204" s="20"/>
      <c r="N204" s="20"/>
      <c r="O204" s="23"/>
      <c r="P204" s="23"/>
      <c r="Q204" s="23"/>
      <c r="R204" s="23"/>
      <c r="S204" s="23"/>
      <c r="T204" s="23"/>
      <c r="U204" s="23">
        <v>5100</v>
      </c>
      <c r="V204" s="23">
        <v>3333</v>
      </c>
      <c r="W204" s="23"/>
      <c r="X204" s="23"/>
      <c r="Y204" s="23"/>
      <c r="Z204" s="23"/>
      <c r="AA204" s="23">
        <v>453194</v>
      </c>
      <c r="AB204" s="23">
        <v>220136</v>
      </c>
      <c r="AC204" s="23"/>
      <c r="AD204" s="23">
        <v>18360</v>
      </c>
      <c r="AE204" s="23">
        <v>10080</v>
      </c>
      <c r="AF204" s="23"/>
      <c r="AG204" s="23">
        <v>1700</v>
      </c>
      <c r="AH204" s="23">
        <v>864</v>
      </c>
      <c r="AI204" s="21"/>
      <c r="AJ204" s="20"/>
      <c r="AK204" s="20"/>
      <c r="AL204" s="20"/>
      <c r="AN204" s="20">
        <f t="shared" si="6"/>
        <v>478354</v>
      </c>
      <c r="AO204" s="64">
        <f t="shared" si="7"/>
        <v>61.354888276934169</v>
      </c>
    </row>
    <row r="205" spans="1:41">
      <c r="A205" s="43" t="s">
        <v>387</v>
      </c>
      <c r="B205" s="43" t="s">
        <v>388</v>
      </c>
      <c r="C205" s="57"/>
      <c r="D205" s="23"/>
      <c r="E205" s="23">
        <v>2000</v>
      </c>
      <c r="F205" s="44">
        <v>-100</v>
      </c>
      <c r="G205" s="25"/>
      <c r="H205" s="19"/>
      <c r="I205" s="20"/>
      <c r="J205" s="20"/>
      <c r="K205" s="20"/>
      <c r="L205" s="20"/>
      <c r="M205" s="20"/>
      <c r="N205" s="20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1"/>
      <c r="AJ205" s="20"/>
      <c r="AK205" s="20"/>
      <c r="AL205" s="20"/>
      <c r="AN205" s="20">
        <f t="shared" si="6"/>
        <v>0</v>
      </c>
      <c r="AO205" s="64" t="e">
        <f t="shared" si="7"/>
        <v>#DIV/0!</v>
      </c>
    </row>
    <row r="206" spans="1:41">
      <c r="A206" s="43" t="s">
        <v>389</v>
      </c>
      <c r="B206" s="43" t="s">
        <v>390</v>
      </c>
      <c r="C206" s="57"/>
      <c r="D206" s="23">
        <v>129915</v>
      </c>
      <c r="E206" s="23">
        <v>140880</v>
      </c>
      <c r="F206" s="44">
        <v>-7.7832197614991481</v>
      </c>
      <c r="G206" s="25"/>
      <c r="H206" s="19"/>
      <c r="I206" s="20"/>
      <c r="J206" s="20"/>
      <c r="K206" s="20"/>
      <c r="L206" s="20"/>
      <c r="M206" s="20"/>
      <c r="N206" s="20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1"/>
      <c r="AJ206" s="20"/>
      <c r="AK206" s="20"/>
      <c r="AL206" s="20"/>
      <c r="AN206" s="20">
        <f t="shared" si="6"/>
        <v>0</v>
      </c>
      <c r="AO206" s="64">
        <f t="shared" si="7"/>
        <v>0</v>
      </c>
    </row>
    <row r="207" spans="1:41">
      <c r="A207" s="43" t="s">
        <v>391</v>
      </c>
      <c r="B207" s="43" t="s">
        <v>392</v>
      </c>
      <c r="C207" s="57"/>
      <c r="D207" s="23">
        <v>150369</v>
      </c>
      <c r="E207" s="23">
        <v>14000</v>
      </c>
      <c r="F207" s="44">
        <v>974.06428571428569</v>
      </c>
      <c r="G207" s="25"/>
      <c r="H207" s="19"/>
      <c r="I207" s="20"/>
      <c r="J207" s="20"/>
      <c r="K207" s="20"/>
      <c r="L207" s="20"/>
      <c r="M207" s="20"/>
      <c r="N207" s="20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1"/>
      <c r="AJ207" s="20"/>
      <c r="AK207" s="20"/>
      <c r="AL207" s="20"/>
      <c r="AN207" s="20">
        <f t="shared" si="6"/>
        <v>0</v>
      </c>
      <c r="AO207" s="64">
        <f t="shared" si="7"/>
        <v>0</v>
      </c>
    </row>
    <row r="208" spans="1:41">
      <c r="A208" s="43" t="s">
        <v>393</v>
      </c>
      <c r="B208" s="43" t="s">
        <v>394</v>
      </c>
      <c r="C208" s="57"/>
      <c r="D208" s="23">
        <v>154669</v>
      </c>
      <c r="E208" s="23"/>
      <c r="F208" s="24"/>
      <c r="G208" s="25"/>
      <c r="H208" s="19"/>
      <c r="I208" s="20"/>
      <c r="J208" s="20"/>
      <c r="K208" s="20"/>
      <c r="L208" s="20"/>
      <c r="M208" s="20"/>
      <c r="N208" s="20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1"/>
      <c r="AJ208" s="20"/>
      <c r="AK208" s="20"/>
      <c r="AL208" s="20"/>
      <c r="AN208" s="20">
        <f t="shared" si="6"/>
        <v>0</v>
      </c>
      <c r="AO208" s="64">
        <f t="shared" si="7"/>
        <v>0</v>
      </c>
    </row>
    <row r="209" spans="1:41">
      <c r="A209" s="43" t="s">
        <v>395</v>
      </c>
      <c r="B209" s="43" t="s">
        <v>380</v>
      </c>
      <c r="C209" s="57"/>
      <c r="D209" s="23"/>
      <c r="E209" s="23">
        <v>109415</v>
      </c>
      <c r="F209" s="44">
        <v>-100</v>
      </c>
      <c r="G209" s="25"/>
      <c r="H209" s="19"/>
      <c r="I209" s="20"/>
      <c r="J209" s="20"/>
      <c r="K209" s="20"/>
      <c r="L209" s="20"/>
      <c r="M209" s="20"/>
      <c r="N209" s="20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1"/>
      <c r="AJ209" s="20"/>
      <c r="AK209" s="20"/>
      <c r="AL209" s="20"/>
      <c r="AN209" s="20">
        <f t="shared" si="6"/>
        <v>0</v>
      </c>
      <c r="AO209" s="64" t="e">
        <f t="shared" si="7"/>
        <v>#DIV/0!</v>
      </c>
    </row>
    <row r="210" spans="1:41">
      <c r="A210" s="43" t="s">
        <v>396</v>
      </c>
      <c r="B210" s="43" t="s">
        <v>397</v>
      </c>
      <c r="C210" s="57"/>
      <c r="D210" s="23"/>
      <c r="E210" s="23">
        <v>960</v>
      </c>
      <c r="F210" s="44">
        <v>-100</v>
      </c>
      <c r="G210" s="25"/>
      <c r="H210" s="19"/>
      <c r="I210" s="20"/>
      <c r="J210" s="20"/>
      <c r="K210" s="20"/>
      <c r="L210" s="20"/>
      <c r="M210" s="20"/>
      <c r="N210" s="20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1"/>
      <c r="AJ210" s="20"/>
      <c r="AK210" s="20"/>
      <c r="AL210" s="20"/>
      <c r="AN210" s="20">
        <f t="shared" si="6"/>
        <v>0</v>
      </c>
      <c r="AO210" s="64" t="e">
        <f t="shared" si="7"/>
        <v>#DIV/0!</v>
      </c>
    </row>
    <row r="211" spans="1:41">
      <c r="A211" s="43" t="s">
        <v>398</v>
      </c>
      <c r="B211" s="43" t="s">
        <v>399</v>
      </c>
      <c r="C211" s="57"/>
      <c r="D211" s="23"/>
      <c r="E211" s="23">
        <v>12750</v>
      </c>
      <c r="F211" s="44">
        <v>-100</v>
      </c>
      <c r="G211" s="25"/>
      <c r="H211" s="19" t="s">
        <v>706</v>
      </c>
      <c r="I211" s="20"/>
      <c r="J211" s="20"/>
      <c r="K211" s="20"/>
      <c r="L211" s="20"/>
      <c r="M211" s="20"/>
      <c r="N211" s="20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1"/>
      <c r="AJ211" s="20"/>
      <c r="AK211" s="20"/>
      <c r="AL211" s="20"/>
      <c r="AN211" s="20">
        <f t="shared" si="6"/>
        <v>0</v>
      </c>
      <c r="AO211" s="64" t="e">
        <f t="shared" si="7"/>
        <v>#DIV/0!</v>
      </c>
    </row>
    <row r="212" spans="1:41">
      <c r="A212" s="43" t="s">
        <v>400</v>
      </c>
      <c r="B212" s="43" t="s">
        <v>401</v>
      </c>
      <c r="C212" s="57"/>
      <c r="D212" s="23"/>
      <c r="E212" s="23">
        <v>44320</v>
      </c>
      <c r="F212" s="44">
        <v>-100</v>
      </c>
      <c r="G212" s="25"/>
      <c r="H212" s="19"/>
      <c r="I212" s="20"/>
      <c r="J212" s="20"/>
      <c r="K212" s="20"/>
      <c r="L212" s="20"/>
      <c r="M212" s="20"/>
      <c r="N212" s="20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1"/>
      <c r="AJ212" s="20"/>
      <c r="AK212" s="20"/>
      <c r="AL212" s="20"/>
      <c r="AN212" s="20">
        <f t="shared" si="6"/>
        <v>0</v>
      </c>
      <c r="AO212" s="64" t="e">
        <f t="shared" si="7"/>
        <v>#DIV/0!</v>
      </c>
    </row>
    <row r="213" spans="1:41">
      <c r="A213" s="43" t="s">
        <v>402</v>
      </c>
      <c r="B213" s="43" t="s">
        <v>403</v>
      </c>
      <c r="C213" s="57"/>
      <c r="D213" s="23">
        <v>194625</v>
      </c>
      <c r="E213" s="23">
        <v>29750</v>
      </c>
      <c r="F213" s="44">
        <v>554.20168067226894</v>
      </c>
      <c r="G213" s="25"/>
      <c r="H213" s="19" t="s">
        <v>706</v>
      </c>
      <c r="I213" s="20"/>
      <c r="J213" s="20"/>
      <c r="K213" s="20"/>
      <c r="L213" s="20"/>
      <c r="M213" s="20"/>
      <c r="N213" s="20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>
        <v>105600</v>
      </c>
      <c r="AE213" s="23">
        <v>45513</v>
      </c>
      <c r="AF213" s="23"/>
      <c r="AG213" s="23"/>
      <c r="AH213" s="23"/>
      <c r="AI213" s="21"/>
      <c r="AJ213" s="20"/>
      <c r="AK213" s="20"/>
      <c r="AL213" s="20"/>
      <c r="AN213" s="20">
        <f t="shared" si="6"/>
        <v>105600</v>
      </c>
      <c r="AO213" s="64">
        <f t="shared" si="7"/>
        <v>54.25818882466281</v>
      </c>
    </row>
    <row r="214" spans="1:41">
      <c r="A214" s="43" t="s">
        <v>404</v>
      </c>
      <c r="B214" s="43" t="s">
        <v>405</v>
      </c>
      <c r="C214" s="57"/>
      <c r="D214" s="23">
        <v>113920</v>
      </c>
      <c r="E214" s="23">
        <v>53045</v>
      </c>
      <c r="F214" s="44">
        <v>114.76105193703458</v>
      </c>
      <c r="G214" s="25"/>
      <c r="H214" s="19" t="s">
        <v>735</v>
      </c>
      <c r="I214" s="20"/>
      <c r="J214" s="20"/>
      <c r="K214" s="20"/>
      <c r="L214" s="20"/>
      <c r="M214" s="20"/>
      <c r="N214" s="20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1"/>
      <c r="AJ214" s="20"/>
      <c r="AK214" s="20"/>
      <c r="AL214" s="20"/>
      <c r="AN214" s="20">
        <f t="shared" si="6"/>
        <v>0</v>
      </c>
      <c r="AO214" s="64">
        <f t="shared" si="7"/>
        <v>0</v>
      </c>
    </row>
    <row r="215" spans="1:41">
      <c r="A215" s="43" t="s">
        <v>406</v>
      </c>
      <c r="B215" s="43" t="s">
        <v>407</v>
      </c>
      <c r="C215" s="57"/>
      <c r="D215" s="23">
        <v>53400</v>
      </c>
      <c r="E215" s="23">
        <v>53320</v>
      </c>
      <c r="F215" s="44">
        <v>0.15003750937734434</v>
      </c>
      <c r="G215" s="25"/>
      <c r="H215" s="19"/>
      <c r="I215" s="20"/>
      <c r="J215" s="20"/>
      <c r="K215" s="20"/>
      <c r="L215" s="20">
        <v>16915</v>
      </c>
      <c r="M215" s="20">
        <v>9252</v>
      </c>
      <c r="N215" s="20"/>
      <c r="O215" s="23">
        <v>18400</v>
      </c>
      <c r="P215" s="23">
        <v>9194</v>
      </c>
      <c r="Q215" s="23"/>
      <c r="R215" s="23">
        <v>117000</v>
      </c>
      <c r="S215" s="23">
        <v>60149</v>
      </c>
      <c r="T215" s="23"/>
      <c r="U215" s="23"/>
      <c r="V215" s="23"/>
      <c r="W215" s="23"/>
      <c r="X215" s="23">
        <v>40163</v>
      </c>
      <c r="Y215" s="23">
        <v>17951</v>
      </c>
      <c r="Z215" s="23"/>
      <c r="AA215" s="23"/>
      <c r="AB215" s="23"/>
      <c r="AC215" s="23"/>
      <c r="AD215" s="23"/>
      <c r="AE215" s="23"/>
      <c r="AF215" s="23"/>
      <c r="AG215" s="23">
        <v>60938</v>
      </c>
      <c r="AH215" s="23">
        <v>23137</v>
      </c>
      <c r="AI215" s="21"/>
      <c r="AJ215" s="20"/>
      <c r="AK215" s="20"/>
      <c r="AL215" s="20"/>
      <c r="AN215" s="20">
        <f t="shared" si="6"/>
        <v>253416</v>
      </c>
      <c r="AO215" s="64">
        <f t="shared" si="7"/>
        <v>474.56179775280901</v>
      </c>
    </row>
    <row r="216" spans="1:41">
      <c r="A216" s="43" t="s">
        <v>408</v>
      </c>
      <c r="B216" s="43" t="s">
        <v>409</v>
      </c>
      <c r="C216" s="57"/>
      <c r="D216" s="23">
        <v>1428092</v>
      </c>
      <c r="E216" s="23">
        <v>424017</v>
      </c>
      <c r="F216" s="44">
        <v>236.80064714386452</v>
      </c>
      <c r="G216" s="25"/>
      <c r="H216" s="19" t="s">
        <v>707</v>
      </c>
      <c r="I216" s="20">
        <v>13600</v>
      </c>
      <c r="J216" s="20">
        <v>6280</v>
      </c>
      <c r="K216" s="20"/>
      <c r="L216" s="20">
        <v>207192</v>
      </c>
      <c r="M216" s="20">
        <v>103203</v>
      </c>
      <c r="N216" s="20"/>
      <c r="O216" s="23">
        <v>724704</v>
      </c>
      <c r="P216" s="23">
        <v>346985</v>
      </c>
      <c r="Q216" s="23"/>
      <c r="R216" s="23">
        <v>86216</v>
      </c>
      <c r="S216" s="23">
        <v>39577</v>
      </c>
      <c r="T216" s="23"/>
      <c r="U216" s="23">
        <v>272884</v>
      </c>
      <c r="V216" s="23">
        <v>142952</v>
      </c>
      <c r="W216" s="23"/>
      <c r="X216" s="23">
        <v>153300</v>
      </c>
      <c r="Y216" s="23">
        <v>74359</v>
      </c>
      <c r="Z216" s="23"/>
      <c r="AA216" s="23">
        <v>400684</v>
      </c>
      <c r="AB216" s="23">
        <v>181916</v>
      </c>
      <c r="AC216" s="23"/>
      <c r="AD216" s="23"/>
      <c r="AE216" s="23"/>
      <c r="AF216" s="23"/>
      <c r="AG216" s="23">
        <v>98128</v>
      </c>
      <c r="AH216" s="23">
        <v>43095</v>
      </c>
      <c r="AI216" s="21"/>
      <c r="AJ216" s="20"/>
      <c r="AK216" s="20"/>
      <c r="AL216" s="20"/>
      <c r="AN216" s="20">
        <f t="shared" si="6"/>
        <v>1956708</v>
      </c>
      <c r="AO216" s="64">
        <f t="shared" si="7"/>
        <v>137.01554241603483</v>
      </c>
    </row>
    <row r="217" spans="1:41">
      <c r="A217" s="43" t="s">
        <v>410</v>
      </c>
      <c r="B217" s="43" t="s">
        <v>411</v>
      </c>
      <c r="C217" s="57"/>
      <c r="D217" s="23">
        <v>509824</v>
      </c>
      <c r="E217" s="23">
        <v>15705</v>
      </c>
      <c r="F217" s="44">
        <v>3146.2527857370264</v>
      </c>
      <c r="G217" s="25"/>
      <c r="H217" s="51" t="s">
        <v>706</v>
      </c>
      <c r="I217" s="20">
        <v>43478</v>
      </c>
      <c r="J217" s="20">
        <v>23850</v>
      </c>
      <c r="K217" s="20"/>
      <c r="L217" s="20"/>
      <c r="M217" s="20"/>
      <c r="N217" s="20"/>
      <c r="O217" s="23">
        <v>61200</v>
      </c>
      <c r="P217" s="23">
        <v>31891</v>
      </c>
      <c r="Q217" s="23"/>
      <c r="R217" s="23"/>
      <c r="S217" s="23"/>
      <c r="T217" s="23"/>
      <c r="U217" s="23">
        <v>65600</v>
      </c>
      <c r="V217" s="23">
        <v>35608</v>
      </c>
      <c r="W217" s="23"/>
      <c r="X217" s="23">
        <v>190248</v>
      </c>
      <c r="Y217" s="23">
        <v>95100</v>
      </c>
      <c r="Z217" s="23"/>
      <c r="AA217" s="23"/>
      <c r="AB217" s="23"/>
      <c r="AC217" s="23"/>
      <c r="AD217" s="23">
        <v>65344</v>
      </c>
      <c r="AE217" s="23">
        <v>35309</v>
      </c>
      <c r="AF217" s="23"/>
      <c r="AG217" s="23">
        <v>101769</v>
      </c>
      <c r="AH217" s="23">
        <v>51390</v>
      </c>
      <c r="AI217" s="21"/>
      <c r="AJ217" s="20"/>
      <c r="AK217" s="20"/>
      <c r="AL217" s="20"/>
      <c r="AN217" s="20">
        <f t="shared" si="6"/>
        <v>527639</v>
      </c>
      <c r="AO217" s="64">
        <f t="shared" si="7"/>
        <v>103.49434314586995</v>
      </c>
    </row>
    <row r="218" spans="1:41">
      <c r="A218" s="43" t="s">
        <v>412</v>
      </c>
      <c r="B218" s="43" t="s">
        <v>413</v>
      </c>
      <c r="C218" s="57"/>
      <c r="D218" s="23">
        <v>23600</v>
      </c>
      <c r="E218" s="23">
        <v>2350</v>
      </c>
      <c r="F218" s="44">
        <v>904.25531914893611</v>
      </c>
      <c r="G218" s="25"/>
      <c r="H218" s="19" t="s">
        <v>735</v>
      </c>
      <c r="I218" s="20"/>
      <c r="J218" s="20"/>
      <c r="K218" s="20"/>
      <c r="L218" s="20"/>
      <c r="M218" s="20"/>
      <c r="N218" s="20"/>
      <c r="O218" s="23">
        <v>180450</v>
      </c>
      <c r="P218" s="23">
        <v>110681</v>
      </c>
      <c r="Q218" s="23"/>
      <c r="R218" s="23">
        <v>63066</v>
      </c>
      <c r="S218" s="23">
        <v>33843</v>
      </c>
      <c r="T218" s="23"/>
      <c r="U218" s="23">
        <v>95640</v>
      </c>
      <c r="V218" s="23">
        <v>57390</v>
      </c>
      <c r="W218" s="23"/>
      <c r="X218" s="23"/>
      <c r="Y218" s="23"/>
      <c r="Z218" s="23"/>
      <c r="AA218" s="23">
        <v>26250</v>
      </c>
      <c r="AB218" s="23">
        <v>15402</v>
      </c>
      <c r="AC218" s="23"/>
      <c r="AD218" s="23"/>
      <c r="AE218" s="23"/>
      <c r="AF218" s="23"/>
      <c r="AG218" s="23"/>
      <c r="AH218" s="23"/>
      <c r="AI218" s="21"/>
      <c r="AJ218" s="20"/>
      <c r="AK218" s="20"/>
      <c r="AL218" s="20"/>
      <c r="AN218" s="20">
        <f t="shared" si="6"/>
        <v>365406</v>
      </c>
      <c r="AO218" s="64">
        <f t="shared" si="7"/>
        <v>1548.3305084745762</v>
      </c>
    </row>
    <row r="219" spans="1:41">
      <c r="A219" s="43" t="s">
        <v>414</v>
      </c>
      <c r="B219" s="43" t="s">
        <v>415</v>
      </c>
      <c r="C219" s="57"/>
      <c r="D219" s="23">
        <v>3200</v>
      </c>
      <c r="E219" s="23">
        <v>13600</v>
      </c>
      <c r="F219" s="44">
        <v>-76.470588235294116</v>
      </c>
      <c r="G219" s="25"/>
      <c r="H219" s="19" t="s">
        <v>735</v>
      </c>
      <c r="I219" s="20"/>
      <c r="J219" s="20"/>
      <c r="K219" s="20"/>
      <c r="L219" s="20"/>
      <c r="M219" s="20"/>
      <c r="N219" s="20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1"/>
      <c r="AJ219" s="20"/>
      <c r="AK219" s="20"/>
      <c r="AL219" s="20"/>
      <c r="AN219" s="20">
        <f t="shared" si="6"/>
        <v>0</v>
      </c>
      <c r="AO219" s="64">
        <f t="shared" si="7"/>
        <v>0</v>
      </c>
    </row>
    <row r="220" spans="1:41">
      <c r="A220" s="43" t="s">
        <v>416</v>
      </c>
      <c r="B220" s="43" t="s">
        <v>417</v>
      </c>
      <c r="C220" s="57"/>
      <c r="D220" s="23">
        <v>48960</v>
      </c>
      <c r="E220" s="23">
        <v>42325</v>
      </c>
      <c r="F220" s="44">
        <v>15.676314235085648</v>
      </c>
      <c r="G220" s="25"/>
      <c r="H220" s="19"/>
      <c r="I220" s="20"/>
      <c r="J220" s="20"/>
      <c r="K220" s="20"/>
      <c r="L220" s="20"/>
      <c r="M220" s="20"/>
      <c r="N220" s="20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1"/>
      <c r="AJ220" s="20"/>
      <c r="AK220" s="20"/>
      <c r="AL220" s="20"/>
      <c r="AN220" s="20">
        <f t="shared" si="6"/>
        <v>0</v>
      </c>
      <c r="AO220" s="64">
        <f t="shared" si="7"/>
        <v>0</v>
      </c>
    </row>
    <row r="221" spans="1:41">
      <c r="A221" s="43" t="s">
        <v>418</v>
      </c>
      <c r="B221" s="43" t="s">
        <v>419</v>
      </c>
      <c r="C221" s="57"/>
      <c r="D221" s="23"/>
      <c r="E221" s="23">
        <v>1980</v>
      </c>
      <c r="F221" s="44">
        <v>-100</v>
      </c>
      <c r="G221" s="25"/>
      <c r="H221" s="19"/>
      <c r="I221" s="20"/>
      <c r="J221" s="20"/>
      <c r="K221" s="20"/>
      <c r="L221" s="20">
        <v>4150</v>
      </c>
      <c r="M221" s="20">
        <v>2673</v>
      </c>
      <c r="N221" s="20"/>
      <c r="O221" s="23">
        <v>6600</v>
      </c>
      <c r="P221" s="23">
        <v>4475</v>
      </c>
      <c r="Q221" s="23"/>
      <c r="R221" s="23"/>
      <c r="S221" s="23"/>
      <c r="T221" s="23"/>
      <c r="U221" s="23"/>
      <c r="V221" s="23"/>
      <c r="W221" s="23"/>
      <c r="X221" s="23">
        <v>8120</v>
      </c>
      <c r="Y221" s="23">
        <v>5296</v>
      </c>
      <c r="Z221" s="23"/>
      <c r="AA221" s="23">
        <v>3820</v>
      </c>
      <c r="AB221" s="23">
        <v>2331</v>
      </c>
      <c r="AC221" s="23"/>
      <c r="AD221" s="23">
        <v>5236</v>
      </c>
      <c r="AE221" s="23">
        <v>2698</v>
      </c>
      <c r="AF221" s="23"/>
      <c r="AG221" s="23">
        <v>5143</v>
      </c>
      <c r="AH221" s="23">
        <v>2787</v>
      </c>
      <c r="AI221" s="21"/>
      <c r="AJ221" s="20"/>
      <c r="AK221" s="20"/>
      <c r="AL221" s="20"/>
      <c r="AN221" s="20">
        <f t="shared" si="6"/>
        <v>33069</v>
      </c>
      <c r="AO221" s="64" t="e">
        <f t="shared" si="7"/>
        <v>#DIV/0!</v>
      </c>
    </row>
    <row r="222" spans="1:41">
      <c r="A222" s="43" t="s">
        <v>420</v>
      </c>
      <c r="B222" s="43" t="s">
        <v>421</v>
      </c>
      <c r="C222" s="57"/>
      <c r="D222" s="23"/>
      <c r="E222" s="23">
        <v>20400</v>
      </c>
      <c r="F222" s="44">
        <v>-100</v>
      </c>
      <c r="G222" s="25"/>
      <c r="H222" s="19"/>
      <c r="I222" s="20"/>
      <c r="J222" s="20"/>
      <c r="K222" s="20"/>
      <c r="L222" s="20"/>
      <c r="M222" s="20"/>
      <c r="N222" s="20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1"/>
      <c r="AJ222" s="20"/>
      <c r="AK222" s="20"/>
      <c r="AL222" s="20"/>
      <c r="AN222" s="20">
        <f t="shared" si="6"/>
        <v>0</v>
      </c>
      <c r="AO222" s="64" t="e">
        <f t="shared" si="7"/>
        <v>#DIV/0!</v>
      </c>
    </row>
    <row r="223" spans="1:41">
      <c r="A223" s="43" t="s">
        <v>422</v>
      </c>
      <c r="B223" s="43" t="s">
        <v>423</v>
      </c>
      <c r="C223" s="57"/>
      <c r="D223" s="23"/>
      <c r="E223" s="23">
        <v>391120</v>
      </c>
      <c r="F223" s="44">
        <v>-100</v>
      </c>
      <c r="G223" s="25"/>
      <c r="H223" s="19"/>
      <c r="I223" s="20"/>
      <c r="J223" s="20"/>
      <c r="K223" s="20"/>
      <c r="L223" s="20"/>
      <c r="M223" s="20"/>
      <c r="N223" s="20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1"/>
      <c r="AJ223" s="20"/>
      <c r="AK223" s="20"/>
      <c r="AL223" s="20"/>
      <c r="AN223" s="20">
        <f t="shared" si="6"/>
        <v>0</v>
      </c>
      <c r="AO223" s="64" t="e">
        <f t="shared" si="7"/>
        <v>#DIV/0!</v>
      </c>
    </row>
    <row r="224" spans="1:41">
      <c r="A224" s="43" t="s">
        <v>424</v>
      </c>
      <c r="B224" s="43" t="s">
        <v>425</v>
      </c>
      <c r="C224" s="57"/>
      <c r="D224" s="23">
        <v>3448628</v>
      </c>
      <c r="E224" s="23">
        <v>2544000</v>
      </c>
      <c r="F224" s="44">
        <v>35.559276729559748</v>
      </c>
      <c r="G224" s="25"/>
      <c r="H224" s="19"/>
      <c r="I224" s="20"/>
      <c r="J224" s="20"/>
      <c r="K224" s="20"/>
      <c r="L224" s="20"/>
      <c r="M224" s="20"/>
      <c r="N224" s="20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1"/>
      <c r="AJ224" s="20"/>
      <c r="AK224" s="20"/>
      <c r="AL224" s="20"/>
      <c r="AN224" s="20">
        <f t="shared" si="6"/>
        <v>0</v>
      </c>
      <c r="AO224" s="64">
        <f t="shared" si="7"/>
        <v>0</v>
      </c>
    </row>
    <row r="225" spans="1:41">
      <c r="A225" s="43" t="s">
        <v>426</v>
      </c>
      <c r="B225" s="43" t="s">
        <v>427</v>
      </c>
      <c r="C225" s="57"/>
      <c r="D225" s="23">
        <v>205029</v>
      </c>
      <c r="E225" s="23"/>
      <c r="F225" s="24"/>
      <c r="G225" s="25"/>
      <c r="H225" s="19" t="s">
        <v>706</v>
      </c>
      <c r="I225" s="20"/>
      <c r="J225" s="20"/>
      <c r="K225" s="20"/>
      <c r="L225" s="20">
        <v>-1400</v>
      </c>
      <c r="M225" s="20">
        <v>-1400</v>
      </c>
      <c r="N225" s="20"/>
      <c r="O225" s="23"/>
      <c r="P225" s="23"/>
      <c r="Q225" s="23"/>
      <c r="R225" s="23">
        <v>84360</v>
      </c>
      <c r="S225" s="23">
        <v>40963</v>
      </c>
      <c r="T225" s="23"/>
      <c r="U225" s="23"/>
      <c r="V225" s="23"/>
      <c r="W225" s="23"/>
      <c r="X225" s="23"/>
      <c r="Y225" s="23"/>
      <c r="Z225" s="23"/>
      <c r="AA225" s="23">
        <v>88016</v>
      </c>
      <c r="AB225" s="23">
        <v>45098</v>
      </c>
      <c r="AC225" s="23"/>
      <c r="AD225" s="23"/>
      <c r="AE225" s="23"/>
      <c r="AF225" s="23"/>
      <c r="AG225" s="23"/>
      <c r="AH225" s="23"/>
      <c r="AI225" s="21"/>
      <c r="AJ225" s="20"/>
      <c r="AK225" s="20"/>
      <c r="AL225" s="20"/>
      <c r="AN225" s="20">
        <f t="shared" si="6"/>
        <v>170976</v>
      </c>
      <c r="AO225" s="64">
        <f t="shared" si="7"/>
        <v>83.391130035263302</v>
      </c>
    </row>
    <row r="226" spans="1:41">
      <c r="A226" s="43" t="s">
        <v>428</v>
      </c>
      <c r="B226" s="43" t="s">
        <v>429</v>
      </c>
      <c r="C226" s="57"/>
      <c r="D226" s="23"/>
      <c r="E226" s="23">
        <v>2000</v>
      </c>
      <c r="F226" s="44">
        <v>-100</v>
      </c>
      <c r="G226" s="25"/>
      <c r="H226" s="19"/>
      <c r="I226" s="20"/>
      <c r="J226" s="20"/>
      <c r="K226" s="20"/>
      <c r="L226" s="20"/>
      <c r="M226" s="20"/>
      <c r="N226" s="20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1"/>
      <c r="AJ226" s="20"/>
      <c r="AK226" s="20"/>
      <c r="AL226" s="20"/>
      <c r="AN226" s="20">
        <f t="shared" si="6"/>
        <v>0</v>
      </c>
      <c r="AO226" s="64" t="e">
        <f t="shared" si="7"/>
        <v>#DIV/0!</v>
      </c>
    </row>
    <row r="227" spans="1:41">
      <c r="A227" s="43" t="s">
        <v>430</v>
      </c>
      <c r="B227" s="43" t="s">
        <v>431</v>
      </c>
      <c r="C227" s="57"/>
      <c r="D227" s="23">
        <v>155200</v>
      </c>
      <c r="E227" s="23">
        <v>12464</v>
      </c>
      <c r="F227" s="44">
        <v>1145.1861360718872</v>
      </c>
      <c r="G227" s="25"/>
      <c r="H227" s="19"/>
      <c r="I227" s="20"/>
      <c r="J227" s="20"/>
      <c r="K227" s="20"/>
      <c r="L227" s="20"/>
      <c r="M227" s="20"/>
      <c r="N227" s="20"/>
      <c r="O227" s="23">
        <v>3000</v>
      </c>
      <c r="P227" s="23">
        <v>1705</v>
      </c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1"/>
      <c r="AJ227" s="20"/>
      <c r="AK227" s="20"/>
      <c r="AL227" s="20"/>
      <c r="AN227" s="20">
        <f t="shared" si="6"/>
        <v>3000</v>
      </c>
      <c r="AO227" s="64">
        <f t="shared" si="7"/>
        <v>1.9329896907216495</v>
      </c>
    </row>
    <row r="228" spans="1:41">
      <c r="A228" s="43" t="s">
        <v>432</v>
      </c>
      <c r="B228" s="43" t="s">
        <v>433</v>
      </c>
      <c r="C228" s="57"/>
      <c r="D228" s="23"/>
      <c r="E228" s="23">
        <v>244560</v>
      </c>
      <c r="F228" s="44">
        <v>-100</v>
      </c>
      <c r="G228" s="25"/>
      <c r="H228" s="19" t="s">
        <v>735</v>
      </c>
      <c r="I228" s="20"/>
      <c r="J228" s="20"/>
      <c r="K228" s="20"/>
      <c r="L228" s="20"/>
      <c r="M228" s="20"/>
      <c r="N228" s="20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1"/>
      <c r="AJ228" s="20"/>
      <c r="AK228" s="20"/>
      <c r="AL228" s="20"/>
      <c r="AN228" s="20">
        <f t="shared" si="6"/>
        <v>0</v>
      </c>
      <c r="AO228" s="64" t="e">
        <f t="shared" si="7"/>
        <v>#DIV/0!</v>
      </c>
    </row>
    <row r="229" spans="1:41">
      <c r="A229" s="43" t="s">
        <v>434</v>
      </c>
      <c r="B229" s="43" t="s">
        <v>435</v>
      </c>
      <c r="C229" s="57"/>
      <c r="D229" s="23">
        <v>254175</v>
      </c>
      <c r="E229" s="23">
        <v>11400</v>
      </c>
      <c r="F229" s="44">
        <v>2129.605263157895</v>
      </c>
      <c r="G229" s="25"/>
      <c r="H229" s="19" t="s">
        <v>735</v>
      </c>
      <c r="I229" s="20"/>
      <c r="J229" s="20"/>
      <c r="K229" s="20"/>
      <c r="L229" s="20"/>
      <c r="M229" s="20"/>
      <c r="N229" s="20"/>
      <c r="O229" s="23"/>
      <c r="P229" s="23"/>
      <c r="Q229" s="23"/>
      <c r="R229" s="23">
        <v>10085</v>
      </c>
      <c r="S229" s="23">
        <v>6173</v>
      </c>
      <c r="T229" s="23"/>
      <c r="U229" s="23">
        <v>6450</v>
      </c>
      <c r="V229" s="23">
        <v>3708</v>
      </c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1"/>
      <c r="AJ229" s="20"/>
      <c r="AK229" s="20"/>
      <c r="AL229" s="20"/>
      <c r="AN229" s="20">
        <f t="shared" si="6"/>
        <v>16535</v>
      </c>
      <c r="AO229" s="64">
        <f t="shared" si="7"/>
        <v>6.5053604799842626</v>
      </c>
    </row>
    <row r="230" spans="1:41">
      <c r="A230" s="43" t="s">
        <v>436</v>
      </c>
      <c r="B230" s="43" t="s">
        <v>437</v>
      </c>
      <c r="C230" s="57"/>
      <c r="D230" s="23"/>
      <c r="E230" s="23">
        <v>49258</v>
      </c>
      <c r="F230" s="44">
        <v>-100</v>
      </c>
      <c r="G230" s="25"/>
      <c r="H230" s="19"/>
      <c r="I230" s="20"/>
      <c r="J230" s="20"/>
      <c r="K230" s="20"/>
      <c r="L230" s="20"/>
      <c r="M230" s="20"/>
      <c r="N230" s="20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1"/>
      <c r="AJ230" s="20"/>
      <c r="AK230" s="20"/>
      <c r="AL230" s="20"/>
      <c r="AN230" s="20">
        <f t="shared" si="6"/>
        <v>0</v>
      </c>
      <c r="AO230" s="64" t="e">
        <f t="shared" si="7"/>
        <v>#DIV/0!</v>
      </c>
    </row>
    <row r="231" spans="1:41">
      <c r="A231" s="43" t="s">
        <v>438</v>
      </c>
      <c r="B231" s="43" t="s">
        <v>439</v>
      </c>
      <c r="C231" s="57"/>
      <c r="D231" s="23">
        <v>34240</v>
      </c>
      <c r="E231" s="23">
        <v>9000</v>
      </c>
      <c r="F231" s="44">
        <v>280.44444444444446</v>
      </c>
      <c r="G231" s="25"/>
      <c r="H231" s="19" t="s">
        <v>735</v>
      </c>
      <c r="I231" s="20"/>
      <c r="J231" s="20"/>
      <c r="K231" s="20"/>
      <c r="L231" s="20"/>
      <c r="M231" s="20"/>
      <c r="N231" s="20"/>
      <c r="O231" s="23"/>
      <c r="P231" s="23"/>
      <c r="Q231" s="23"/>
      <c r="R231" s="23">
        <v>6695</v>
      </c>
      <c r="S231" s="23">
        <v>4002</v>
      </c>
      <c r="T231" s="23"/>
      <c r="U231" s="23">
        <v>8400</v>
      </c>
      <c r="V231" s="23">
        <v>4035</v>
      </c>
      <c r="W231" s="23"/>
      <c r="X231" s="23"/>
      <c r="Y231" s="23"/>
      <c r="Z231" s="23"/>
      <c r="AA231" s="23">
        <v>21651</v>
      </c>
      <c r="AB231" s="23">
        <v>13695</v>
      </c>
      <c r="AC231" s="23"/>
      <c r="AD231" s="23"/>
      <c r="AE231" s="23"/>
      <c r="AF231" s="23"/>
      <c r="AG231" s="23"/>
      <c r="AH231" s="23"/>
      <c r="AI231" s="21"/>
      <c r="AJ231" s="20"/>
      <c r="AK231" s="20"/>
      <c r="AL231" s="20"/>
      <c r="AN231" s="20">
        <f t="shared" si="6"/>
        <v>36746</v>
      </c>
      <c r="AO231" s="64">
        <f t="shared" si="7"/>
        <v>107.31892523364486</v>
      </c>
    </row>
    <row r="232" spans="1:41">
      <c r="A232" s="43" t="s">
        <v>440</v>
      </c>
      <c r="B232" s="43" t="s">
        <v>441</v>
      </c>
      <c r="C232" s="57"/>
      <c r="D232" s="23"/>
      <c r="E232" s="23">
        <v>16625</v>
      </c>
      <c r="F232" s="44">
        <v>-100</v>
      </c>
      <c r="G232" s="25"/>
      <c r="H232" s="19" t="s">
        <v>707</v>
      </c>
      <c r="I232" s="20"/>
      <c r="J232" s="20"/>
      <c r="K232" s="20"/>
      <c r="L232" s="20"/>
      <c r="M232" s="20"/>
      <c r="N232" s="20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1"/>
      <c r="AJ232" s="20"/>
      <c r="AK232" s="20"/>
      <c r="AL232" s="20"/>
      <c r="AN232" s="20">
        <f t="shared" si="6"/>
        <v>0</v>
      </c>
      <c r="AO232" s="64" t="e">
        <f t="shared" si="7"/>
        <v>#DIV/0!</v>
      </c>
    </row>
    <row r="233" spans="1:41">
      <c r="A233" s="43" t="s">
        <v>442</v>
      </c>
      <c r="B233" s="43" t="s">
        <v>443</v>
      </c>
      <c r="C233" s="57"/>
      <c r="D233" s="23">
        <v>6000</v>
      </c>
      <c r="E233" s="23">
        <v>172900</v>
      </c>
      <c r="F233" s="44">
        <v>-96.529786003470221</v>
      </c>
      <c r="G233" s="25"/>
      <c r="H233" s="19" t="s">
        <v>706</v>
      </c>
      <c r="I233" s="20"/>
      <c r="J233" s="20"/>
      <c r="K233" s="20"/>
      <c r="L233" s="20"/>
      <c r="M233" s="20"/>
      <c r="N233" s="20"/>
      <c r="O233" s="23">
        <v>76055</v>
      </c>
      <c r="P233" s="23">
        <v>40121</v>
      </c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1"/>
      <c r="AJ233" s="20"/>
      <c r="AK233" s="20"/>
      <c r="AL233" s="20"/>
      <c r="AN233" s="20">
        <f t="shared" si="6"/>
        <v>76055</v>
      </c>
      <c r="AO233" s="64">
        <f t="shared" si="7"/>
        <v>1267.5833333333333</v>
      </c>
    </row>
    <row r="234" spans="1:41">
      <c r="A234" s="43" t="s">
        <v>444</v>
      </c>
      <c r="B234" s="43" t="s">
        <v>445</v>
      </c>
      <c r="C234" s="57"/>
      <c r="D234" s="23">
        <v>1456560</v>
      </c>
      <c r="E234" s="23">
        <v>27560</v>
      </c>
      <c r="F234" s="44">
        <v>5185.0507982583449</v>
      </c>
      <c r="G234" s="25"/>
      <c r="H234" s="19" t="s">
        <v>706</v>
      </c>
      <c r="I234" s="20"/>
      <c r="J234" s="20"/>
      <c r="K234" s="20"/>
      <c r="L234" s="20"/>
      <c r="M234" s="20"/>
      <c r="N234" s="20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>
        <v>423600</v>
      </c>
      <c r="AH234" s="23">
        <v>215487</v>
      </c>
      <c r="AI234" s="21"/>
      <c r="AJ234" s="20"/>
      <c r="AK234" s="20"/>
      <c r="AL234" s="20"/>
      <c r="AN234" s="20">
        <f t="shared" si="6"/>
        <v>423600</v>
      </c>
      <c r="AO234" s="64">
        <f t="shared" si="7"/>
        <v>29.082221123743615</v>
      </c>
    </row>
    <row r="235" spans="1:41">
      <c r="A235" s="43" t="s">
        <v>446</v>
      </c>
      <c r="B235" s="43" t="s">
        <v>447</v>
      </c>
      <c r="C235" s="57"/>
      <c r="D235" s="23">
        <v>948482</v>
      </c>
      <c r="E235" s="23">
        <v>3750</v>
      </c>
      <c r="F235" s="44">
        <v>25192.853333333333</v>
      </c>
      <c r="G235" s="25"/>
      <c r="H235" s="19" t="s">
        <v>706</v>
      </c>
      <c r="I235" s="20">
        <v>30400</v>
      </c>
      <c r="J235" s="20">
        <v>17888</v>
      </c>
      <c r="K235" s="20"/>
      <c r="L235" s="20">
        <v>15545</v>
      </c>
      <c r="M235" s="20">
        <v>10090</v>
      </c>
      <c r="N235" s="20"/>
      <c r="O235" s="23">
        <v>94500</v>
      </c>
      <c r="P235" s="23">
        <v>63676</v>
      </c>
      <c r="Q235" s="23"/>
      <c r="R235" s="23">
        <v>262240</v>
      </c>
      <c r="S235" s="23">
        <v>149708</v>
      </c>
      <c r="T235" s="23"/>
      <c r="U235" s="23">
        <v>14415</v>
      </c>
      <c r="V235" s="23">
        <v>8547</v>
      </c>
      <c r="W235" s="23"/>
      <c r="X235" s="23">
        <v>198680</v>
      </c>
      <c r="Y235" s="23">
        <v>105937</v>
      </c>
      <c r="Z235" s="23"/>
      <c r="AA235" s="23">
        <v>354282</v>
      </c>
      <c r="AB235" s="23">
        <v>186022</v>
      </c>
      <c r="AC235" s="23"/>
      <c r="AD235" s="23"/>
      <c r="AE235" s="23"/>
      <c r="AF235" s="23"/>
      <c r="AG235" s="23">
        <v>56350</v>
      </c>
      <c r="AH235" s="23">
        <v>28755</v>
      </c>
      <c r="AI235" s="21"/>
      <c r="AJ235" s="20"/>
      <c r="AK235" s="20"/>
      <c r="AL235" s="20"/>
      <c r="AN235" s="20">
        <f t="shared" si="6"/>
        <v>1026412</v>
      </c>
      <c r="AO235" s="64">
        <f t="shared" si="7"/>
        <v>108.21628665594075</v>
      </c>
    </row>
    <row r="236" spans="1:41">
      <c r="A236" s="43" t="s">
        <v>448</v>
      </c>
      <c r="B236" s="43" t="s">
        <v>449</v>
      </c>
      <c r="C236" s="57"/>
      <c r="D236" s="23"/>
      <c r="E236" s="23">
        <v>2000</v>
      </c>
      <c r="F236" s="44">
        <v>-100</v>
      </c>
      <c r="G236" s="25"/>
      <c r="H236" s="19"/>
      <c r="I236" s="20"/>
      <c r="J236" s="20"/>
      <c r="K236" s="20"/>
      <c r="L236" s="20"/>
      <c r="M236" s="20"/>
      <c r="N236" s="20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1"/>
      <c r="AJ236" s="20"/>
      <c r="AK236" s="20"/>
      <c r="AL236" s="20"/>
      <c r="AN236" s="20">
        <f t="shared" si="6"/>
        <v>0</v>
      </c>
      <c r="AO236" s="64" t="e">
        <f t="shared" si="7"/>
        <v>#DIV/0!</v>
      </c>
    </row>
    <row r="237" spans="1:41">
      <c r="A237" s="43" t="s">
        <v>450</v>
      </c>
      <c r="B237" s="43" t="s">
        <v>411</v>
      </c>
      <c r="C237" s="57"/>
      <c r="D237" s="23"/>
      <c r="E237" s="23">
        <v>3480</v>
      </c>
      <c r="F237" s="44">
        <v>-100</v>
      </c>
      <c r="G237" s="25"/>
      <c r="H237" s="19"/>
      <c r="I237" s="20"/>
      <c r="J237" s="20"/>
      <c r="K237" s="20"/>
      <c r="L237" s="20"/>
      <c r="M237" s="20"/>
      <c r="N237" s="20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1"/>
      <c r="AJ237" s="20"/>
      <c r="AK237" s="20"/>
      <c r="AL237" s="20"/>
      <c r="AN237" s="20">
        <f t="shared" si="6"/>
        <v>0</v>
      </c>
      <c r="AO237" s="64" t="e">
        <f t="shared" si="7"/>
        <v>#DIV/0!</v>
      </c>
    </row>
    <row r="238" spans="1:41">
      <c r="A238" s="43" t="s">
        <v>451</v>
      </c>
      <c r="B238" s="43" t="s">
        <v>452</v>
      </c>
      <c r="C238" s="57"/>
      <c r="D238" s="23">
        <v>35701</v>
      </c>
      <c r="E238" s="23">
        <v>40904</v>
      </c>
      <c r="F238" s="44">
        <v>-12.720027381185215</v>
      </c>
      <c r="G238" s="25"/>
      <c r="H238" s="19"/>
      <c r="I238" s="20"/>
      <c r="J238" s="20"/>
      <c r="K238" s="20"/>
      <c r="L238" s="20"/>
      <c r="M238" s="20"/>
      <c r="N238" s="20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1"/>
      <c r="AJ238" s="20"/>
      <c r="AK238" s="20"/>
      <c r="AL238" s="20"/>
      <c r="AN238" s="20">
        <f t="shared" si="6"/>
        <v>0</v>
      </c>
      <c r="AO238" s="64">
        <f t="shared" si="7"/>
        <v>0</v>
      </c>
    </row>
    <row r="239" spans="1:41">
      <c r="A239" s="43" t="s">
        <v>453</v>
      </c>
      <c r="B239" s="43" t="s">
        <v>454</v>
      </c>
      <c r="C239" s="57"/>
      <c r="D239" s="23">
        <v>396389</v>
      </c>
      <c r="E239" s="23">
        <v>14240</v>
      </c>
      <c r="F239" s="44">
        <v>2683.6306179775283</v>
      </c>
      <c r="G239" s="25"/>
      <c r="H239" s="19"/>
      <c r="I239" s="20">
        <v>100800</v>
      </c>
      <c r="J239" s="20">
        <v>55758</v>
      </c>
      <c r="K239" s="20"/>
      <c r="L239" s="20"/>
      <c r="M239" s="20"/>
      <c r="N239" s="20"/>
      <c r="O239" s="23"/>
      <c r="P239" s="23"/>
      <c r="Q239" s="23"/>
      <c r="R239" s="23">
        <v>43200</v>
      </c>
      <c r="S239" s="23">
        <v>21398</v>
      </c>
      <c r="T239" s="23"/>
      <c r="U239" s="23">
        <v>73200</v>
      </c>
      <c r="V239" s="23">
        <v>41062</v>
      </c>
      <c r="W239" s="23"/>
      <c r="X239" s="23"/>
      <c r="Y239" s="23"/>
      <c r="Z239" s="23"/>
      <c r="AA239" s="23">
        <v>304800</v>
      </c>
      <c r="AB239" s="23">
        <v>167570</v>
      </c>
      <c r="AC239" s="23"/>
      <c r="AD239" s="23"/>
      <c r="AE239" s="23"/>
      <c r="AF239" s="23"/>
      <c r="AG239" s="23"/>
      <c r="AH239" s="23"/>
      <c r="AI239" s="21"/>
      <c r="AJ239" s="20"/>
      <c r="AK239" s="20"/>
      <c r="AL239" s="20"/>
      <c r="AN239" s="20">
        <f t="shared" si="6"/>
        <v>522000</v>
      </c>
      <c r="AO239" s="64">
        <f t="shared" si="7"/>
        <v>131.68882083004323</v>
      </c>
    </row>
    <row r="240" spans="1:41">
      <c r="A240" s="43" t="s">
        <v>455</v>
      </c>
      <c r="B240" s="43" t="s">
        <v>456</v>
      </c>
      <c r="C240" s="57"/>
      <c r="D240" s="23"/>
      <c r="E240" s="23">
        <v>6200</v>
      </c>
      <c r="F240" s="44">
        <v>-100</v>
      </c>
      <c r="G240" s="25"/>
      <c r="H240" s="19"/>
      <c r="I240" s="20"/>
      <c r="J240" s="20"/>
      <c r="K240" s="20"/>
      <c r="L240" s="20"/>
      <c r="M240" s="20"/>
      <c r="N240" s="20"/>
      <c r="O240" s="23"/>
      <c r="P240" s="23"/>
      <c r="Q240" s="23"/>
      <c r="R240" s="23"/>
      <c r="S240" s="23"/>
      <c r="T240" s="23"/>
      <c r="U240" s="23">
        <v>15480</v>
      </c>
      <c r="V240" s="23">
        <v>10268</v>
      </c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1"/>
      <c r="AJ240" s="20"/>
      <c r="AK240" s="20"/>
      <c r="AL240" s="20"/>
      <c r="AN240" s="20">
        <f t="shared" si="6"/>
        <v>15480</v>
      </c>
      <c r="AO240" s="64" t="e">
        <f t="shared" si="7"/>
        <v>#DIV/0!</v>
      </c>
    </row>
    <row r="241" spans="1:41">
      <c r="A241" s="43" t="s">
        <v>457</v>
      </c>
      <c r="B241" s="43" t="s">
        <v>458</v>
      </c>
      <c r="C241" s="57"/>
      <c r="D241" s="23"/>
      <c r="E241" s="23">
        <v>1000</v>
      </c>
      <c r="F241" s="44">
        <v>-100</v>
      </c>
      <c r="G241" s="25"/>
      <c r="H241" s="19"/>
      <c r="I241" s="20">
        <v>3375</v>
      </c>
      <c r="J241" s="20">
        <v>1991</v>
      </c>
      <c r="K241" s="20"/>
      <c r="L241" s="20"/>
      <c r="M241" s="20"/>
      <c r="N241" s="20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1"/>
      <c r="AJ241" s="20"/>
      <c r="AK241" s="20"/>
      <c r="AL241" s="20"/>
      <c r="AN241" s="20">
        <f t="shared" si="6"/>
        <v>3375</v>
      </c>
      <c r="AO241" s="64" t="e">
        <f t="shared" si="7"/>
        <v>#DIV/0!</v>
      </c>
    </row>
    <row r="242" spans="1:41">
      <c r="A242" s="43" t="s">
        <v>459</v>
      </c>
      <c r="B242" s="43" t="s">
        <v>460</v>
      </c>
      <c r="C242" s="57"/>
      <c r="D242" s="23"/>
      <c r="E242" s="23">
        <v>5900</v>
      </c>
      <c r="F242" s="44">
        <v>-100</v>
      </c>
      <c r="G242" s="25"/>
      <c r="H242" s="19"/>
      <c r="I242" s="20"/>
      <c r="J242" s="20"/>
      <c r="K242" s="20"/>
      <c r="L242" s="20"/>
      <c r="M242" s="20"/>
      <c r="N242" s="20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1"/>
      <c r="AJ242" s="20"/>
      <c r="AK242" s="20"/>
      <c r="AL242" s="20"/>
      <c r="AN242" s="20">
        <f t="shared" si="6"/>
        <v>0</v>
      </c>
      <c r="AO242" s="64" t="e">
        <f t="shared" si="7"/>
        <v>#DIV/0!</v>
      </c>
    </row>
    <row r="243" spans="1:41">
      <c r="A243" s="43" t="s">
        <v>461</v>
      </c>
      <c r="B243" s="43" t="s">
        <v>462</v>
      </c>
      <c r="C243" s="57"/>
      <c r="D243" s="23">
        <v>-7800</v>
      </c>
      <c r="E243" s="23">
        <v>87952</v>
      </c>
      <c r="F243" s="44">
        <v>-108.86847371293433</v>
      </c>
      <c r="G243" s="25"/>
      <c r="H243" s="19"/>
      <c r="I243" s="20"/>
      <c r="J243" s="20"/>
      <c r="K243" s="20"/>
      <c r="L243" s="20"/>
      <c r="M243" s="20"/>
      <c r="N243" s="20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1"/>
      <c r="AJ243" s="20"/>
      <c r="AK243" s="20"/>
      <c r="AL243" s="20"/>
      <c r="AN243" s="20">
        <f t="shared" si="6"/>
        <v>0</v>
      </c>
      <c r="AO243" s="64">
        <f t="shared" si="7"/>
        <v>0</v>
      </c>
    </row>
    <row r="244" spans="1:41">
      <c r="A244" s="43" t="s">
        <v>463</v>
      </c>
      <c r="B244" s="43" t="s">
        <v>464</v>
      </c>
      <c r="C244" s="57"/>
      <c r="D244" s="23">
        <v>34230</v>
      </c>
      <c r="E244" s="23">
        <v>59250</v>
      </c>
      <c r="F244" s="44">
        <v>-42.227848101265828</v>
      </c>
      <c r="G244" s="25"/>
      <c r="H244" s="19" t="s">
        <v>707</v>
      </c>
      <c r="I244" s="20"/>
      <c r="J244" s="20"/>
      <c r="K244" s="20"/>
      <c r="L244" s="20"/>
      <c r="M244" s="20"/>
      <c r="N244" s="20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1"/>
      <c r="AJ244" s="20"/>
      <c r="AK244" s="20"/>
      <c r="AL244" s="20"/>
      <c r="AN244" s="20">
        <f t="shared" si="6"/>
        <v>0</v>
      </c>
      <c r="AO244" s="64">
        <f t="shared" si="7"/>
        <v>0</v>
      </c>
    </row>
    <row r="245" spans="1:41">
      <c r="A245" s="43" t="s">
        <v>465</v>
      </c>
      <c r="B245" s="43" t="s">
        <v>376</v>
      </c>
      <c r="C245" s="57"/>
      <c r="D245" s="23">
        <v>438276</v>
      </c>
      <c r="E245" s="23"/>
      <c r="F245" s="24"/>
      <c r="G245" s="25"/>
      <c r="H245" s="19"/>
      <c r="I245" s="20"/>
      <c r="J245" s="20"/>
      <c r="K245" s="20"/>
      <c r="L245" s="20"/>
      <c r="M245" s="20"/>
      <c r="N245" s="20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1"/>
      <c r="AJ245" s="20"/>
      <c r="AK245" s="20"/>
      <c r="AL245" s="20"/>
      <c r="AN245" s="20">
        <f t="shared" si="6"/>
        <v>0</v>
      </c>
      <c r="AO245" s="64">
        <f t="shared" si="7"/>
        <v>0</v>
      </c>
    </row>
    <row r="246" spans="1:41">
      <c r="A246" s="43" t="s">
        <v>466</v>
      </c>
      <c r="B246" s="43" t="s">
        <v>467</v>
      </c>
      <c r="C246" s="57"/>
      <c r="D246" s="23">
        <v>20400</v>
      </c>
      <c r="E246" s="23"/>
      <c r="F246" s="24"/>
      <c r="G246" s="25"/>
      <c r="H246" s="19" t="s">
        <v>706</v>
      </c>
      <c r="I246" s="20"/>
      <c r="J246" s="20"/>
      <c r="K246" s="20"/>
      <c r="L246" s="20">
        <v>10650</v>
      </c>
      <c r="M246" s="20">
        <v>6392</v>
      </c>
      <c r="N246" s="20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1"/>
      <c r="AJ246" s="20"/>
      <c r="AK246" s="20"/>
      <c r="AL246" s="20"/>
      <c r="AN246" s="20">
        <f t="shared" si="6"/>
        <v>10650</v>
      </c>
      <c r="AO246" s="64">
        <f t="shared" si="7"/>
        <v>52.205882352941174</v>
      </c>
    </row>
    <row r="247" spans="1:41">
      <c r="A247" s="43" t="s">
        <v>468</v>
      </c>
      <c r="B247" s="43" t="s">
        <v>469</v>
      </c>
      <c r="C247" s="57"/>
      <c r="D247" s="23">
        <v>85636</v>
      </c>
      <c r="E247" s="23"/>
      <c r="F247" s="24"/>
      <c r="G247" s="25"/>
      <c r="H247" s="19" t="s">
        <v>735</v>
      </c>
      <c r="I247" s="20"/>
      <c r="J247" s="20"/>
      <c r="K247" s="20"/>
      <c r="L247" s="20"/>
      <c r="M247" s="20"/>
      <c r="N247" s="20"/>
      <c r="O247" s="23"/>
      <c r="P247" s="23"/>
      <c r="Q247" s="23"/>
      <c r="R247" s="23"/>
      <c r="S247" s="23"/>
      <c r="T247" s="23"/>
      <c r="U247" s="23">
        <v>246000</v>
      </c>
      <c r="V247" s="23">
        <v>154273</v>
      </c>
      <c r="W247" s="45">
        <v>20000</v>
      </c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1"/>
      <c r="AJ247" s="20"/>
      <c r="AK247" s="20"/>
      <c r="AL247" s="20"/>
      <c r="AN247" s="20">
        <f t="shared" si="6"/>
        <v>246000</v>
      </c>
      <c r="AO247" s="64">
        <f t="shared" si="7"/>
        <v>287.262366294549</v>
      </c>
    </row>
    <row r="248" spans="1:41">
      <c r="A248" s="43" t="s">
        <v>470</v>
      </c>
      <c r="B248" s="43" t="s">
        <v>471</v>
      </c>
      <c r="C248" s="57"/>
      <c r="D248" s="23">
        <v>10800</v>
      </c>
      <c r="E248" s="23"/>
      <c r="F248" s="24"/>
      <c r="G248" s="25"/>
      <c r="H248" s="19" t="s">
        <v>735</v>
      </c>
      <c r="I248" s="20"/>
      <c r="J248" s="20"/>
      <c r="K248" s="20"/>
      <c r="L248" s="20"/>
      <c r="M248" s="20"/>
      <c r="N248" s="20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1"/>
      <c r="AJ248" s="20"/>
      <c r="AK248" s="20"/>
      <c r="AL248" s="20"/>
      <c r="AN248" s="20">
        <f t="shared" si="6"/>
        <v>0</v>
      </c>
      <c r="AO248" s="64">
        <f t="shared" si="7"/>
        <v>0</v>
      </c>
    </row>
    <row r="249" spans="1:41">
      <c r="A249" s="43" t="s">
        <v>472</v>
      </c>
      <c r="B249" s="43" t="s">
        <v>473</v>
      </c>
      <c r="C249" s="57"/>
      <c r="D249" s="23">
        <v>10224</v>
      </c>
      <c r="E249" s="23"/>
      <c r="F249" s="24"/>
      <c r="G249" s="25"/>
      <c r="H249" s="19"/>
      <c r="I249" s="20"/>
      <c r="J249" s="20"/>
      <c r="K249" s="20"/>
      <c r="L249" s="20"/>
      <c r="M249" s="20"/>
      <c r="N249" s="20"/>
      <c r="O249" s="23">
        <v>77952</v>
      </c>
      <c r="P249" s="23">
        <v>43610</v>
      </c>
      <c r="Q249" s="23"/>
      <c r="R249" s="23"/>
      <c r="S249" s="23"/>
      <c r="T249" s="23"/>
      <c r="U249" s="23">
        <v>43197</v>
      </c>
      <c r="V249" s="23">
        <v>23989</v>
      </c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1"/>
      <c r="AJ249" s="20"/>
      <c r="AK249" s="20"/>
      <c r="AL249" s="20"/>
      <c r="AN249" s="20">
        <f t="shared" si="6"/>
        <v>121149</v>
      </c>
      <c r="AO249" s="64">
        <f t="shared" si="7"/>
        <v>1184.9471830985915</v>
      </c>
    </row>
    <row r="250" spans="1:41">
      <c r="A250" s="43" t="s">
        <v>474</v>
      </c>
      <c r="B250" s="43" t="s">
        <v>475</v>
      </c>
      <c r="C250" s="57"/>
      <c r="D250" s="23">
        <v>216958</v>
      </c>
      <c r="E250" s="23"/>
      <c r="F250" s="24"/>
      <c r="G250" s="25"/>
      <c r="H250" s="19" t="s">
        <v>735</v>
      </c>
      <c r="I250" s="20">
        <v>14100</v>
      </c>
      <c r="J250" s="20">
        <v>8831</v>
      </c>
      <c r="K250" s="20"/>
      <c r="L250" s="20"/>
      <c r="M250" s="20"/>
      <c r="N250" s="20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1"/>
      <c r="AJ250" s="20"/>
      <c r="AK250" s="20"/>
      <c r="AL250" s="20"/>
      <c r="AN250" s="20">
        <f t="shared" si="6"/>
        <v>14100</v>
      </c>
      <c r="AO250" s="64">
        <f t="shared" si="7"/>
        <v>6.4989537145438288</v>
      </c>
    </row>
    <row r="251" spans="1:41">
      <c r="A251" s="43" t="s">
        <v>476</v>
      </c>
      <c r="B251" s="43" t="s">
        <v>477</v>
      </c>
      <c r="C251" s="57"/>
      <c r="D251" s="23">
        <v>6600</v>
      </c>
      <c r="E251" s="23"/>
      <c r="F251" s="24"/>
      <c r="G251" s="25"/>
      <c r="H251" s="19"/>
      <c r="I251" s="20"/>
      <c r="J251" s="20"/>
      <c r="K251" s="20"/>
      <c r="L251" s="20"/>
      <c r="M251" s="20"/>
      <c r="N251" s="20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1"/>
      <c r="AJ251" s="20"/>
      <c r="AK251" s="20"/>
      <c r="AL251" s="20"/>
      <c r="AN251" s="20">
        <f t="shared" si="6"/>
        <v>0</v>
      </c>
      <c r="AO251" s="64">
        <f t="shared" si="7"/>
        <v>0</v>
      </c>
    </row>
    <row r="252" spans="1:41">
      <c r="A252" s="43" t="s">
        <v>478</v>
      </c>
      <c r="B252" s="43" t="s">
        <v>479</v>
      </c>
      <c r="C252" s="57"/>
      <c r="D252" s="23">
        <v>756000</v>
      </c>
      <c r="E252" s="23"/>
      <c r="F252" s="24"/>
      <c r="G252" s="25"/>
      <c r="H252" s="19" t="s">
        <v>706</v>
      </c>
      <c r="I252" s="20"/>
      <c r="J252" s="20"/>
      <c r="K252" s="20"/>
      <c r="L252" s="20"/>
      <c r="M252" s="20"/>
      <c r="N252" s="20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1"/>
      <c r="AJ252" s="20"/>
      <c r="AK252" s="20"/>
      <c r="AL252" s="20"/>
      <c r="AN252" s="20">
        <f t="shared" si="6"/>
        <v>0</v>
      </c>
      <c r="AO252" s="64">
        <f t="shared" si="7"/>
        <v>0</v>
      </c>
    </row>
    <row r="253" spans="1:41">
      <c r="A253" s="43" t="s">
        <v>480</v>
      </c>
      <c r="B253" s="43" t="s">
        <v>481</v>
      </c>
      <c r="C253" s="57"/>
      <c r="D253" s="23">
        <v>9300</v>
      </c>
      <c r="E253" s="23"/>
      <c r="F253" s="24"/>
      <c r="G253" s="25"/>
      <c r="H253" s="19"/>
      <c r="I253" s="20"/>
      <c r="J253" s="20"/>
      <c r="K253" s="20"/>
      <c r="L253" s="20"/>
      <c r="M253" s="20"/>
      <c r="N253" s="20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1"/>
      <c r="AJ253" s="20"/>
      <c r="AK253" s="20"/>
      <c r="AL253" s="20"/>
      <c r="AN253" s="20">
        <f t="shared" si="6"/>
        <v>0</v>
      </c>
      <c r="AO253" s="64">
        <f t="shared" si="7"/>
        <v>0</v>
      </c>
    </row>
    <row r="254" spans="1:41">
      <c r="A254" s="43" t="s">
        <v>482</v>
      </c>
      <c r="B254" s="43" t="s">
        <v>483</v>
      </c>
      <c r="C254" s="57"/>
      <c r="D254" s="23">
        <v>23800</v>
      </c>
      <c r="E254" s="23"/>
      <c r="F254" s="24"/>
      <c r="G254" s="25"/>
      <c r="H254" s="19"/>
      <c r="I254" s="20"/>
      <c r="J254" s="20"/>
      <c r="K254" s="20"/>
      <c r="L254" s="20"/>
      <c r="M254" s="20"/>
      <c r="N254" s="20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>
        <v>2720</v>
      </c>
      <c r="AH254" s="23">
        <v>1146</v>
      </c>
      <c r="AI254" s="21"/>
      <c r="AJ254" s="20"/>
      <c r="AK254" s="20"/>
      <c r="AL254" s="20"/>
      <c r="AN254" s="20">
        <f t="shared" si="6"/>
        <v>2720</v>
      </c>
      <c r="AO254" s="64">
        <f t="shared" si="7"/>
        <v>11.428571428571429</v>
      </c>
    </row>
    <row r="255" spans="1:41">
      <c r="A255" s="43" t="s">
        <v>484</v>
      </c>
      <c r="B255" s="43" t="s">
        <v>485</v>
      </c>
      <c r="C255" s="57"/>
      <c r="D255" s="23">
        <v>28800</v>
      </c>
      <c r="E255" s="23"/>
      <c r="F255" s="24"/>
      <c r="G255" s="25"/>
      <c r="H255" s="19"/>
      <c r="I255" s="20"/>
      <c r="J255" s="20"/>
      <c r="K255" s="20"/>
      <c r="L255" s="20">
        <v>21200</v>
      </c>
      <c r="M255" s="20">
        <v>10381</v>
      </c>
      <c r="N255" s="20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1"/>
      <c r="AJ255" s="20"/>
      <c r="AK255" s="20"/>
      <c r="AL255" s="20"/>
      <c r="AN255" s="20">
        <f t="shared" si="6"/>
        <v>21200</v>
      </c>
      <c r="AO255" s="64">
        <f t="shared" si="7"/>
        <v>73.611111111111114</v>
      </c>
    </row>
    <row r="256" spans="1:41">
      <c r="A256" s="43" t="s">
        <v>486</v>
      </c>
      <c r="B256" s="43" t="s">
        <v>487</v>
      </c>
      <c r="C256" s="57"/>
      <c r="D256" s="23">
        <v>61155</v>
      </c>
      <c r="E256" s="23"/>
      <c r="F256" s="24"/>
      <c r="G256" s="25"/>
      <c r="H256" s="19" t="s">
        <v>735</v>
      </c>
      <c r="I256" s="20"/>
      <c r="J256" s="20"/>
      <c r="K256" s="20"/>
      <c r="L256" s="20"/>
      <c r="M256" s="20"/>
      <c r="N256" s="20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1"/>
      <c r="AJ256" s="20"/>
      <c r="AK256" s="20"/>
      <c r="AL256" s="20"/>
      <c r="AN256" s="20">
        <f t="shared" si="6"/>
        <v>0</v>
      </c>
      <c r="AO256" s="64">
        <f t="shared" si="7"/>
        <v>0</v>
      </c>
    </row>
    <row r="257" spans="1:41">
      <c r="A257" s="43" t="s">
        <v>488</v>
      </c>
      <c r="B257" s="43" t="s">
        <v>489</v>
      </c>
      <c r="C257" s="57"/>
      <c r="D257" s="23">
        <v>343273</v>
      </c>
      <c r="E257" s="23"/>
      <c r="F257" s="24"/>
      <c r="G257" s="25"/>
      <c r="H257" s="19" t="s">
        <v>706</v>
      </c>
      <c r="I257" s="20"/>
      <c r="J257" s="20"/>
      <c r="K257" s="20"/>
      <c r="L257" s="20"/>
      <c r="M257" s="20"/>
      <c r="N257" s="20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1"/>
      <c r="AJ257" s="20"/>
      <c r="AK257" s="20"/>
      <c r="AL257" s="20"/>
      <c r="AN257" s="20">
        <f t="shared" si="6"/>
        <v>0</v>
      </c>
      <c r="AO257" s="64">
        <f t="shared" si="7"/>
        <v>0</v>
      </c>
    </row>
    <row r="258" spans="1:41">
      <c r="A258" s="43" t="s">
        <v>490</v>
      </c>
      <c r="B258" s="43" t="s">
        <v>491</v>
      </c>
      <c r="C258" s="57"/>
      <c r="D258" s="23">
        <v>428270</v>
      </c>
      <c r="E258" s="23"/>
      <c r="F258" s="24"/>
      <c r="G258" s="25"/>
      <c r="H258" s="19" t="s">
        <v>706</v>
      </c>
      <c r="I258" s="20"/>
      <c r="J258" s="20"/>
      <c r="K258" s="20"/>
      <c r="L258" s="20"/>
      <c r="M258" s="20"/>
      <c r="N258" s="20"/>
      <c r="O258" s="23"/>
      <c r="P258" s="23"/>
      <c r="Q258" s="23"/>
      <c r="R258" s="23"/>
      <c r="S258" s="23"/>
      <c r="T258" s="23"/>
      <c r="U258" s="23"/>
      <c r="V258" s="23"/>
      <c r="W258" s="23"/>
      <c r="X258" s="23">
        <v>40588</v>
      </c>
      <c r="Y258" s="23">
        <v>22682</v>
      </c>
      <c r="Z258" s="23"/>
      <c r="AA258" s="23">
        <v>464400</v>
      </c>
      <c r="AB258" s="23">
        <v>210614</v>
      </c>
      <c r="AC258" s="23"/>
      <c r="AD258" s="23"/>
      <c r="AE258" s="23"/>
      <c r="AF258" s="23"/>
      <c r="AG258" s="23">
        <v>249544</v>
      </c>
      <c r="AH258" s="23">
        <v>128696</v>
      </c>
      <c r="AI258" s="21"/>
      <c r="AJ258" s="20"/>
      <c r="AK258" s="20"/>
      <c r="AL258" s="20"/>
      <c r="AN258" s="20">
        <f t="shared" si="6"/>
        <v>754532</v>
      </c>
      <c r="AO258" s="64">
        <f t="shared" si="7"/>
        <v>176.18138090456955</v>
      </c>
    </row>
    <row r="259" spans="1:41">
      <c r="A259" s="43" t="s">
        <v>492</v>
      </c>
      <c r="B259" s="43" t="s">
        <v>493</v>
      </c>
      <c r="C259" s="57"/>
      <c r="D259" s="23">
        <v>10134</v>
      </c>
      <c r="E259" s="23"/>
      <c r="F259" s="24"/>
      <c r="G259" s="25"/>
      <c r="H259" s="19"/>
      <c r="I259" s="20"/>
      <c r="J259" s="20"/>
      <c r="K259" s="20"/>
      <c r="L259" s="20">
        <v>23202</v>
      </c>
      <c r="M259" s="20">
        <v>12597</v>
      </c>
      <c r="N259" s="20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1"/>
      <c r="AJ259" s="20"/>
      <c r="AK259" s="20"/>
      <c r="AL259" s="20"/>
      <c r="AN259" s="20">
        <f t="shared" si="6"/>
        <v>23202</v>
      </c>
      <c r="AO259" s="64">
        <f t="shared" si="7"/>
        <v>228.95204262877442</v>
      </c>
    </row>
    <row r="260" spans="1:41">
      <c r="A260" s="43" t="s">
        <v>494</v>
      </c>
      <c r="B260" s="43" t="s">
        <v>495</v>
      </c>
      <c r="C260" s="57"/>
      <c r="D260" s="23">
        <v>134386</v>
      </c>
      <c r="E260" s="23"/>
      <c r="F260" s="24"/>
      <c r="G260" s="25"/>
      <c r="H260" s="19" t="s">
        <v>735</v>
      </c>
      <c r="I260" s="20"/>
      <c r="J260" s="20"/>
      <c r="K260" s="20"/>
      <c r="L260" s="20"/>
      <c r="M260" s="20"/>
      <c r="N260" s="20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1"/>
      <c r="AJ260" s="20"/>
      <c r="AK260" s="20"/>
      <c r="AL260" s="20"/>
      <c r="AN260" s="20">
        <f t="shared" si="6"/>
        <v>0</v>
      </c>
      <c r="AO260" s="64">
        <f t="shared" si="7"/>
        <v>0</v>
      </c>
    </row>
    <row r="261" spans="1:41">
      <c r="A261" s="43" t="s">
        <v>496</v>
      </c>
      <c r="B261" s="43" t="s">
        <v>497</v>
      </c>
      <c r="C261" s="57"/>
      <c r="D261" s="23">
        <v>108305</v>
      </c>
      <c r="E261" s="23"/>
      <c r="F261" s="24"/>
      <c r="G261" s="25"/>
      <c r="H261" s="19"/>
      <c r="I261" s="20">
        <v>34736</v>
      </c>
      <c r="J261" s="20">
        <v>17641</v>
      </c>
      <c r="K261" s="20"/>
      <c r="L261" s="20">
        <v>73128</v>
      </c>
      <c r="M261" s="20">
        <v>37811</v>
      </c>
      <c r="N261" s="20"/>
      <c r="O261" s="23">
        <v>97208</v>
      </c>
      <c r="P261" s="23">
        <v>51555</v>
      </c>
      <c r="Q261" s="23"/>
      <c r="R261" s="23"/>
      <c r="S261" s="23"/>
      <c r="T261" s="23"/>
      <c r="U261" s="23">
        <v>6400</v>
      </c>
      <c r="V261" s="23">
        <v>3048</v>
      </c>
      <c r="W261" s="23"/>
      <c r="X261" s="23"/>
      <c r="Y261" s="23"/>
      <c r="Z261" s="23"/>
      <c r="AA261" s="23">
        <v>28800</v>
      </c>
      <c r="AB261" s="23">
        <v>15820</v>
      </c>
      <c r="AC261" s="23"/>
      <c r="AD261" s="23"/>
      <c r="AE261" s="23"/>
      <c r="AF261" s="23"/>
      <c r="AG261" s="23">
        <v>151733</v>
      </c>
      <c r="AH261" s="23">
        <v>58405</v>
      </c>
      <c r="AI261" s="21"/>
      <c r="AJ261" s="20"/>
      <c r="AK261" s="20"/>
      <c r="AL261" s="20"/>
      <c r="AN261" s="20">
        <f t="shared" si="6"/>
        <v>392005</v>
      </c>
      <c r="AO261" s="64">
        <f t="shared" si="7"/>
        <v>361.94543188218455</v>
      </c>
    </row>
    <row r="262" spans="1:41">
      <c r="A262" s="43" t="s">
        <v>498</v>
      </c>
      <c r="B262" s="43" t="s">
        <v>499</v>
      </c>
      <c r="C262" s="57"/>
      <c r="D262" s="23">
        <v>114200</v>
      </c>
      <c r="E262" s="23"/>
      <c r="F262" s="24"/>
      <c r="G262" s="25"/>
      <c r="H262" s="19"/>
      <c r="I262" s="20"/>
      <c r="J262" s="20"/>
      <c r="K262" s="20"/>
      <c r="L262" s="20"/>
      <c r="M262" s="20"/>
      <c r="N262" s="20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1"/>
      <c r="AJ262" s="20"/>
      <c r="AK262" s="20"/>
      <c r="AL262" s="20"/>
      <c r="AN262" s="20">
        <f t="shared" ref="AN262:AN325" si="8">SUM(I262+L262+O262+R262+U262+X262+AA262+AD262+AG262)</f>
        <v>0</v>
      </c>
      <c r="AO262" s="64">
        <f t="shared" ref="AO262:AO325" si="9">(AN262*100/D262)</f>
        <v>0</v>
      </c>
    </row>
    <row r="263" spans="1:41">
      <c r="A263" s="43" t="s">
        <v>500</v>
      </c>
      <c r="B263" s="43" t="s">
        <v>501</v>
      </c>
      <c r="C263" s="57"/>
      <c r="D263" s="23">
        <v>3418</v>
      </c>
      <c r="E263" s="23"/>
      <c r="F263" s="24"/>
      <c r="G263" s="25"/>
      <c r="H263" s="19"/>
      <c r="I263" s="20"/>
      <c r="J263" s="20"/>
      <c r="K263" s="20"/>
      <c r="L263" s="20"/>
      <c r="M263" s="20"/>
      <c r="N263" s="20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>
        <v>1900</v>
      </c>
      <c r="AB263" s="23">
        <v>1067</v>
      </c>
      <c r="AC263" s="23"/>
      <c r="AD263" s="23"/>
      <c r="AE263" s="23"/>
      <c r="AF263" s="23"/>
      <c r="AG263" s="23"/>
      <c r="AH263" s="23"/>
      <c r="AI263" s="21"/>
      <c r="AJ263" s="20"/>
      <c r="AK263" s="20"/>
      <c r="AL263" s="20"/>
      <c r="AN263" s="20">
        <f t="shared" si="8"/>
        <v>1900</v>
      </c>
      <c r="AO263" s="64">
        <f t="shared" si="9"/>
        <v>55.58806319485079</v>
      </c>
    </row>
    <row r="264" spans="1:41">
      <c r="A264" s="43" t="s">
        <v>502</v>
      </c>
      <c r="B264" s="43" t="s">
        <v>503</v>
      </c>
      <c r="C264" s="57"/>
      <c r="D264" s="23">
        <v>120383</v>
      </c>
      <c r="E264" s="23"/>
      <c r="F264" s="24"/>
      <c r="G264" s="25"/>
      <c r="H264" s="19"/>
      <c r="I264" s="20"/>
      <c r="J264" s="20"/>
      <c r="K264" s="20"/>
      <c r="L264" s="20"/>
      <c r="M264" s="20"/>
      <c r="N264" s="20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1"/>
      <c r="AJ264" s="20"/>
      <c r="AK264" s="20"/>
      <c r="AL264" s="20"/>
      <c r="AN264" s="20">
        <f t="shared" si="8"/>
        <v>0</v>
      </c>
      <c r="AO264" s="64">
        <f t="shared" si="9"/>
        <v>0</v>
      </c>
    </row>
    <row r="265" spans="1:41">
      <c r="A265" s="43" t="s">
        <v>504</v>
      </c>
      <c r="B265" s="43" t="s">
        <v>505</v>
      </c>
      <c r="C265" s="57"/>
      <c r="D265" s="23">
        <v>171000</v>
      </c>
      <c r="E265" s="23"/>
      <c r="F265" s="24"/>
      <c r="G265" s="25"/>
      <c r="H265" s="19"/>
      <c r="I265" s="20"/>
      <c r="J265" s="20"/>
      <c r="K265" s="20"/>
      <c r="L265" s="20"/>
      <c r="M265" s="20"/>
      <c r="N265" s="20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1"/>
      <c r="AJ265" s="20"/>
      <c r="AK265" s="20"/>
      <c r="AL265" s="20"/>
      <c r="AN265" s="20">
        <f t="shared" si="8"/>
        <v>0</v>
      </c>
      <c r="AO265" s="64">
        <f t="shared" si="9"/>
        <v>0</v>
      </c>
    </row>
    <row r="266" spans="1:41">
      <c r="A266" s="43" t="s">
        <v>506</v>
      </c>
      <c r="B266" s="43" t="s">
        <v>507</v>
      </c>
      <c r="C266" s="57"/>
      <c r="D266" s="23">
        <v>147863</v>
      </c>
      <c r="E266" s="23"/>
      <c r="F266" s="24"/>
      <c r="G266" s="25"/>
      <c r="H266" s="19" t="s">
        <v>706</v>
      </c>
      <c r="I266" s="20"/>
      <c r="J266" s="20"/>
      <c r="K266" s="20"/>
      <c r="L266" s="20"/>
      <c r="M266" s="20"/>
      <c r="N266" s="20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1"/>
      <c r="AJ266" s="20"/>
      <c r="AK266" s="20"/>
      <c r="AL266" s="20"/>
      <c r="AN266" s="20">
        <f t="shared" si="8"/>
        <v>0</v>
      </c>
      <c r="AO266" s="64">
        <f t="shared" si="9"/>
        <v>0</v>
      </c>
    </row>
    <row r="267" spans="1:41">
      <c r="A267" s="43" t="s">
        <v>508</v>
      </c>
      <c r="B267" s="43" t="s">
        <v>509</v>
      </c>
      <c r="C267" s="57"/>
      <c r="D267" s="23">
        <v>137480</v>
      </c>
      <c r="E267" s="23"/>
      <c r="F267" s="24"/>
      <c r="G267" s="25"/>
      <c r="H267" s="19" t="s">
        <v>707</v>
      </c>
      <c r="I267" s="20"/>
      <c r="J267" s="20"/>
      <c r="K267" s="20"/>
      <c r="L267" s="20"/>
      <c r="M267" s="20"/>
      <c r="N267" s="20"/>
      <c r="O267" s="23"/>
      <c r="P267" s="23"/>
      <c r="Q267" s="23"/>
      <c r="R267" s="23">
        <v>552656</v>
      </c>
      <c r="S267" s="23">
        <v>236572</v>
      </c>
      <c r="T267" s="23"/>
      <c r="U267" s="23">
        <v>106840</v>
      </c>
      <c r="V267" s="23">
        <v>53656</v>
      </c>
      <c r="W267" s="23"/>
      <c r="X267" s="23">
        <v>15220</v>
      </c>
      <c r="Y267" s="23">
        <v>6797</v>
      </c>
      <c r="Z267" s="23"/>
      <c r="AA267" s="23"/>
      <c r="AB267" s="23"/>
      <c r="AC267" s="23"/>
      <c r="AD267" s="23"/>
      <c r="AE267" s="23"/>
      <c r="AF267" s="23"/>
      <c r="AG267" s="23"/>
      <c r="AH267" s="23"/>
      <c r="AI267" s="21"/>
      <c r="AJ267" s="20"/>
      <c r="AK267" s="20"/>
      <c r="AL267" s="20"/>
      <c r="AN267" s="20">
        <f t="shared" si="8"/>
        <v>674716</v>
      </c>
      <c r="AO267" s="64">
        <f t="shared" si="9"/>
        <v>490.77393075356417</v>
      </c>
    </row>
    <row r="268" spans="1:41">
      <c r="A268" s="43" t="s">
        <v>510</v>
      </c>
      <c r="B268" s="43" t="s">
        <v>205</v>
      </c>
      <c r="C268" s="57"/>
      <c r="D268" s="23">
        <v>54325</v>
      </c>
      <c r="E268" s="23"/>
      <c r="F268" s="24"/>
      <c r="G268" s="25"/>
      <c r="H268" s="19"/>
      <c r="I268" s="20"/>
      <c r="J268" s="20"/>
      <c r="K268" s="20"/>
      <c r="L268" s="20"/>
      <c r="M268" s="20"/>
      <c r="N268" s="20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1"/>
      <c r="AJ268" s="20"/>
      <c r="AK268" s="20"/>
      <c r="AL268" s="20"/>
      <c r="AN268" s="20">
        <f t="shared" si="8"/>
        <v>0</v>
      </c>
      <c r="AO268" s="64">
        <f t="shared" si="9"/>
        <v>0</v>
      </c>
    </row>
    <row r="269" spans="1:41">
      <c r="A269" s="43" t="s">
        <v>511</v>
      </c>
      <c r="B269" s="43" t="s">
        <v>512</v>
      </c>
      <c r="C269" s="57"/>
      <c r="D269" s="23">
        <v>31564</v>
      </c>
      <c r="E269" s="23"/>
      <c r="F269" s="24"/>
      <c r="G269" s="25"/>
      <c r="H269" s="19"/>
      <c r="I269" s="20">
        <v>19200</v>
      </c>
      <c r="J269" s="20">
        <v>8960</v>
      </c>
      <c r="K269" s="20"/>
      <c r="L269" s="20">
        <v>28200</v>
      </c>
      <c r="M269" s="20">
        <v>14128</v>
      </c>
      <c r="N269" s="20"/>
      <c r="O269" s="23">
        <v>52080</v>
      </c>
      <c r="P269" s="23">
        <v>27660</v>
      </c>
      <c r="Q269" s="23"/>
      <c r="R269" s="23">
        <v>20520</v>
      </c>
      <c r="S269" s="23">
        <v>9927</v>
      </c>
      <c r="T269" s="23"/>
      <c r="U269" s="23"/>
      <c r="V269" s="23"/>
      <c r="W269" s="23"/>
      <c r="X269" s="23"/>
      <c r="Y269" s="23"/>
      <c r="Z269" s="23"/>
      <c r="AA269" s="23">
        <v>20480</v>
      </c>
      <c r="AB269" s="23">
        <v>10122</v>
      </c>
      <c r="AC269" s="23"/>
      <c r="AD269" s="23"/>
      <c r="AE269" s="23"/>
      <c r="AF269" s="23"/>
      <c r="AG269" s="23"/>
      <c r="AH269" s="23"/>
      <c r="AI269" s="21"/>
      <c r="AJ269" s="20"/>
      <c r="AK269" s="20"/>
      <c r="AL269" s="20"/>
      <c r="AN269" s="20">
        <f t="shared" si="8"/>
        <v>140480</v>
      </c>
      <c r="AO269" s="64">
        <f t="shared" si="9"/>
        <v>445.06399695856038</v>
      </c>
    </row>
    <row r="270" spans="1:41">
      <c r="A270" s="43" t="s">
        <v>513</v>
      </c>
      <c r="B270" s="43" t="s">
        <v>514</v>
      </c>
      <c r="C270" s="57"/>
      <c r="D270" s="23">
        <v>119873</v>
      </c>
      <c r="E270" s="23"/>
      <c r="F270" s="24"/>
      <c r="G270" s="25"/>
      <c r="H270" s="19"/>
      <c r="I270" s="20">
        <v>53933</v>
      </c>
      <c r="J270" s="20">
        <v>30127</v>
      </c>
      <c r="K270" s="20"/>
      <c r="L270" s="20">
        <v>14775</v>
      </c>
      <c r="M270" s="20">
        <v>7702</v>
      </c>
      <c r="N270" s="20"/>
      <c r="O270" s="23">
        <v>16805</v>
      </c>
      <c r="P270" s="23">
        <v>8732</v>
      </c>
      <c r="Q270" s="23"/>
      <c r="R270" s="23">
        <v>13228</v>
      </c>
      <c r="S270" s="23">
        <v>7357</v>
      </c>
      <c r="T270" s="23"/>
      <c r="U270" s="23">
        <v>3560</v>
      </c>
      <c r="V270" s="23">
        <v>2246</v>
      </c>
      <c r="W270" s="23"/>
      <c r="X270" s="23">
        <v>14250</v>
      </c>
      <c r="Y270" s="23">
        <v>8605</v>
      </c>
      <c r="Z270" s="23"/>
      <c r="AA270" s="23">
        <v>49090</v>
      </c>
      <c r="AB270" s="23">
        <v>27540</v>
      </c>
      <c r="AC270" s="23"/>
      <c r="AD270" s="23"/>
      <c r="AE270" s="23"/>
      <c r="AF270" s="23"/>
      <c r="AG270" s="23"/>
      <c r="AH270" s="23"/>
      <c r="AI270" s="21"/>
      <c r="AJ270" s="20"/>
      <c r="AK270" s="20"/>
      <c r="AL270" s="20"/>
      <c r="AN270" s="20">
        <f t="shared" si="8"/>
        <v>165641</v>
      </c>
      <c r="AO270" s="64">
        <f t="shared" si="9"/>
        <v>138.18040759804126</v>
      </c>
    </row>
    <row r="271" spans="1:41">
      <c r="A271" s="43" t="s">
        <v>515</v>
      </c>
      <c r="B271" s="43" t="s">
        <v>516</v>
      </c>
      <c r="C271" s="57"/>
      <c r="D271" s="23">
        <v>169103</v>
      </c>
      <c r="E271" s="23"/>
      <c r="F271" s="24"/>
      <c r="G271" s="25"/>
      <c r="H271" s="19" t="s">
        <v>707</v>
      </c>
      <c r="I271" s="20">
        <v>111357</v>
      </c>
      <c r="J271" s="20">
        <v>62310</v>
      </c>
      <c r="K271" s="20"/>
      <c r="L271" s="20">
        <v>4500</v>
      </c>
      <c r="M271" s="20">
        <v>2635</v>
      </c>
      <c r="N271" s="20"/>
      <c r="O271" s="23">
        <v>49788</v>
      </c>
      <c r="P271" s="23">
        <v>26353</v>
      </c>
      <c r="Q271" s="23"/>
      <c r="R271" s="23">
        <v>10176</v>
      </c>
      <c r="S271" s="23">
        <v>6443</v>
      </c>
      <c r="T271" s="23"/>
      <c r="U271" s="23">
        <v>98018</v>
      </c>
      <c r="V271" s="23">
        <v>49466</v>
      </c>
      <c r="W271" s="23"/>
      <c r="X271" s="23">
        <v>78564</v>
      </c>
      <c r="Y271" s="23">
        <v>40064</v>
      </c>
      <c r="Z271" s="23"/>
      <c r="AA271" s="23">
        <v>26700</v>
      </c>
      <c r="AB271" s="23">
        <v>14558</v>
      </c>
      <c r="AC271" s="23"/>
      <c r="AD271" s="23">
        <v>16100</v>
      </c>
      <c r="AE271" s="23">
        <v>7155</v>
      </c>
      <c r="AF271" s="23"/>
      <c r="AG271" s="23">
        <v>120920</v>
      </c>
      <c r="AH271" s="23">
        <v>54923</v>
      </c>
      <c r="AI271" s="21"/>
      <c r="AJ271" s="20"/>
      <c r="AK271" s="20"/>
      <c r="AL271" s="20"/>
      <c r="AN271" s="20">
        <f t="shared" si="8"/>
        <v>516123</v>
      </c>
      <c r="AO271" s="64">
        <f t="shared" si="9"/>
        <v>305.21220794427063</v>
      </c>
    </row>
    <row r="272" spans="1:41">
      <c r="A272" s="43" t="s">
        <v>517</v>
      </c>
      <c r="B272" s="43" t="s">
        <v>518</v>
      </c>
      <c r="C272" s="57"/>
      <c r="D272" s="23">
        <v>39381</v>
      </c>
      <c r="E272" s="23"/>
      <c r="F272" s="24"/>
      <c r="G272" s="25"/>
      <c r="H272" s="19"/>
      <c r="I272" s="20"/>
      <c r="J272" s="20"/>
      <c r="K272" s="20"/>
      <c r="L272" s="20"/>
      <c r="M272" s="20"/>
      <c r="N272" s="20"/>
      <c r="O272" s="23"/>
      <c r="P272" s="23"/>
      <c r="Q272" s="23"/>
      <c r="R272" s="23">
        <v>14875</v>
      </c>
      <c r="S272" s="23">
        <v>5475</v>
      </c>
      <c r="T272" s="23"/>
      <c r="U272" s="23"/>
      <c r="V272" s="23"/>
      <c r="W272" s="23"/>
      <c r="X272" s="23"/>
      <c r="Y272" s="23"/>
      <c r="Z272" s="23"/>
      <c r="AA272" s="23">
        <v>13515</v>
      </c>
      <c r="AB272" s="23">
        <v>6381</v>
      </c>
      <c r="AC272" s="23"/>
      <c r="AD272" s="23"/>
      <c r="AE272" s="23"/>
      <c r="AF272" s="23"/>
      <c r="AG272" s="23">
        <v>3953</v>
      </c>
      <c r="AH272" s="23">
        <v>1613</v>
      </c>
      <c r="AI272" s="21"/>
      <c r="AJ272" s="20"/>
      <c r="AK272" s="20"/>
      <c r="AL272" s="20"/>
      <c r="AN272" s="20">
        <f t="shared" si="8"/>
        <v>32343</v>
      </c>
      <c r="AO272" s="64">
        <f t="shared" si="9"/>
        <v>82.128437571417692</v>
      </c>
    </row>
    <row r="273" spans="1:41">
      <c r="A273" s="43" t="s">
        <v>519</v>
      </c>
      <c r="B273" s="43" t="s">
        <v>520</v>
      </c>
      <c r="C273" s="57"/>
      <c r="D273" s="23">
        <v>28400</v>
      </c>
      <c r="E273" s="23"/>
      <c r="F273" s="24"/>
      <c r="G273" s="25"/>
      <c r="H273" s="19"/>
      <c r="I273" s="20">
        <v>16000</v>
      </c>
      <c r="J273" s="20">
        <v>9271</v>
      </c>
      <c r="K273" s="20"/>
      <c r="L273" s="20"/>
      <c r="M273" s="20"/>
      <c r="N273" s="20"/>
      <c r="O273" s="23">
        <v>20150</v>
      </c>
      <c r="P273" s="23">
        <v>11245</v>
      </c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>
        <v>5800</v>
      </c>
      <c r="AE273" s="23">
        <v>3833</v>
      </c>
      <c r="AF273" s="23"/>
      <c r="AG273" s="23"/>
      <c r="AH273" s="23"/>
      <c r="AI273" s="21"/>
      <c r="AJ273" s="20"/>
      <c r="AK273" s="20"/>
      <c r="AL273" s="20"/>
      <c r="AN273" s="20">
        <f t="shared" si="8"/>
        <v>41950</v>
      </c>
      <c r="AO273" s="64">
        <f t="shared" si="9"/>
        <v>147.71126760563379</v>
      </c>
    </row>
    <row r="274" spans="1:41">
      <c r="A274" s="43" t="s">
        <v>521</v>
      </c>
      <c r="B274" s="43" t="s">
        <v>522</v>
      </c>
      <c r="C274" s="57"/>
      <c r="D274" s="23">
        <v>7268</v>
      </c>
      <c r="E274" s="23"/>
      <c r="F274" s="24"/>
      <c r="G274" s="25"/>
      <c r="H274" s="19"/>
      <c r="I274" s="20"/>
      <c r="J274" s="20"/>
      <c r="K274" s="20"/>
      <c r="L274" s="20"/>
      <c r="M274" s="20"/>
      <c r="N274" s="20"/>
      <c r="O274" s="23"/>
      <c r="P274" s="23"/>
      <c r="Q274" s="23"/>
      <c r="R274" s="23">
        <v>38800</v>
      </c>
      <c r="S274" s="23">
        <v>19375</v>
      </c>
      <c r="T274" s="23"/>
      <c r="U274" s="23">
        <v>10800</v>
      </c>
      <c r="V274" s="23">
        <v>5511</v>
      </c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1"/>
      <c r="AJ274" s="20"/>
      <c r="AK274" s="20"/>
      <c r="AL274" s="20"/>
      <c r="AN274" s="20">
        <f t="shared" si="8"/>
        <v>49600</v>
      </c>
      <c r="AO274" s="64">
        <f t="shared" si="9"/>
        <v>682.44358833241608</v>
      </c>
    </row>
    <row r="275" spans="1:41">
      <c r="A275" s="43" t="s">
        <v>523</v>
      </c>
      <c r="B275" s="43" t="s">
        <v>205</v>
      </c>
      <c r="C275" s="57"/>
      <c r="D275" s="23">
        <v>40213</v>
      </c>
      <c r="E275" s="23"/>
      <c r="F275" s="24"/>
      <c r="G275" s="25"/>
      <c r="H275" s="19"/>
      <c r="I275" s="20"/>
      <c r="J275" s="20"/>
      <c r="K275" s="20"/>
      <c r="L275" s="20"/>
      <c r="M275" s="20"/>
      <c r="N275" s="20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1"/>
      <c r="AJ275" s="20"/>
      <c r="AK275" s="20"/>
      <c r="AL275" s="20"/>
      <c r="AN275" s="20">
        <f t="shared" si="8"/>
        <v>0</v>
      </c>
      <c r="AO275" s="64">
        <f t="shared" si="9"/>
        <v>0</v>
      </c>
    </row>
    <row r="276" spans="1:41">
      <c r="A276" s="43" t="s">
        <v>524</v>
      </c>
      <c r="B276" s="43" t="s">
        <v>525</v>
      </c>
      <c r="C276" s="57"/>
      <c r="D276" s="23">
        <v>38320</v>
      </c>
      <c r="E276" s="23"/>
      <c r="F276" s="24"/>
      <c r="G276" s="25"/>
      <c r="H276" s="19"/>
      <c r="I276" s="20"/>
      <c r="J276" s="20"/>
      <c r="K276" s="20"/>
      <c r="L276" s="20"/>
      <c r="M276" s="20"/>
      <c r="N276" s="20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1"/>
      <c r="AJ276" s="20"/>
      <c r="AK276" s="20"/>
      <c r="AL276" s="20"/>
      <c r="AN276" s="20">
        <f t="shared" si="8"/>
        <v>0</v>
      </c>
      <c r="AO276" s="64">
        <f t="shared" si="9"/>
        <v>0</v>
      </c>
    </row>
    <row r="277" spans="1:41">
      <c r="A277" s="43" t="s">
        <v>526</v>
      </c>
      <c r="B277" s="43" t="s">
        <v>527</v>
      </c>
      <c r="C277" s="57"/>
      <c r="D277" s="23">
        <v>17600</v>
      </c>
      <c r="E277" s="23"/>
      <c r="F277" s="24"/>
      <c r="G277" s="25"/>
      <c r="H277" s="19"/>
      <c r="I277" s="20"/>
      <c r="J277" s="20"/>
      <c r="K277" s="20"/>
      <c r="L277" s="20"/>
      <c r="M277" s="20"/>
      <c r="N277" s="20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1"/>
      <c r="AJ277" s="20"/>
      <c r="AK277" s="20"/>
      <c r="AL277" s="20"/>
      <c r="AN277" s="20">
        <f t="shared" si="8"/>
        <v>0</v>
      </c>
      <c r="AO277" s="64">
        <f t="shared" si="9"/>
        <v>0</v>
      </c>
    </row>
    <row r="278" spans="1:41">
      <c r="A278" s="43" t="s">
        <v>528</v>
      </c>
      <c r="B278" s="43" t="s">
        <v>529</v>
      </c>
      <c r="C278" s="57"/>
      <c r="D278" s="23">
        <v>3289840</v>
      </c>
      <c r="E278" s="23"/>
      <c r="F278" s="24"/>
      <c r="G278" s="45">
        <f>20000</f>
        <v>20000</v>
      </c>
      <c r="H278" s="19" t="s">
        <v>706</v>
      </c>
      <c r="I278" s="20"/>
      <c r="J278" s="20"/>
      <c r="K278" s="20"/>
      <c r="L278" s="20"/>
      <c r="M278" s="20"/>
      <c r="N278" s="20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1"/>
      <c r="AJ278" s="20"/>
      <c r="AK278" s="20"/>
      <c r="AL278" s="20"/>
      <c r="AN278" s="20">
        <f t="shared" si="8"/>
        <v>0</v>
      </c>
      <c r="AO278" s="64">
        <f t="shared" si="9"/>
        <v>0</v>
      </c>
    </row>
    <row r="279" spans="1:41">
      <c r="A279" s="43" t="s">
        <v>530</v>
      </c>
      <c r="B279" s="43" t="s">
        <v>770</v>
      </c>
      <c r="C279" s="57"/>
      <c r="D279" s="23">
        <v>14409</v>
      </c>
      <c r="E279" s="23"/>
      <c r="F279" s="24"/>
      <c r="G279" s="25"/>
      <c r="H279" s="19"/>
      <c r="I279" s="20"/>
      <c r="J279" s="20"/>
      <c r="K279" s="20"/>
      <c r="L279" s="20">
        <v>58400</v>
      </c>
      <c r="M279" s="20">
        <v>35043</v>
      </c>
      <c r="N279" s="20"/>
      <c r="O279" s="23">
        <v>22519</v>
      </c>
      <c r="P279" s="23">
        <v>13713</v>
      </c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1"/>
      <c r="AJ279" s="20"/>
      <c r="AK279" s="20"/>
      <c r="AL279" s="20"/>
      <c r="AN279" s="20">
        <f t="shared" si="8"/>
        <v>80919</v>
      </c>
      <c r="AO279" s="64">
        <f t="shared" si="9"/>
        <v>561.58650843222983</v>
      </c>
    </row>
    <row r="280" spans="1:41">
      <c r="A280" s="43" t="s">
        <v>531</v>
      </c>
      <c r="B280" s="43" t="s">
        <v>532</v>
      </c>
      <c r="C280" s="57"/>
      <c r="D280" s="23">
        <v>7300</v>
      </c>
      <c r="E280" s="23"/>
      <c r="F280" s="24"/>
      <c r="G280" s="25"/>
      <c r="H280" s="19"/>
      <c r="I280" s="20"/>
      <c r="J280" s="20"/>
      <c r="K280" s="20"/>
      <c r="L280" s="20"/>
      <c r="M280" s="20"/>
      <c r="N280" s="20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1"/>
      <c r="AJ280" s="20"/>
      <c r="AK280" s="20"/>
      <c r="AL280" s="20"/>
      <c r="AN280" s="20">
        <f t="shared" si="8"/>
        <v>0</v>
      </c>
      <c r="AO280" s="64">
        <f t="shared" si="9"/>
        <v>0</v>
      </c>
    </row>
    <row r="281" spans="1:41">
      <c r="A281" s="43" t="s">
        <v>533</v>
      </c>
      <c r="B281" s="43" t="s">
        <v>534</v>
      </c>
      <c r="C281" s="57"/>
      <c r="D281" s="23">
        <v>92905</v>
      </c>
      <c r="E281" s="23"/>
      <c r="F281" s="24"/>
      <c r="G281" s="25"/>
      <c r="H281" s="19" t="s">
        <v>706</v>
      </c>
      <c r="I281" s="20"/>
      <c r="J281" s="20"/>
      <c r="K281" s="20"/>
      <c r="L281" s="20"/>
      <c r="M281" s="20"/>
      <c r="N281" s="20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1"/>
      <c r="AJ281" s="20"/>
      <c r="AK281" s="20"/>
      <c r="AL281" s="20"/>
      <c r="AN281" s="20">
        <f t="shared" si="8"/>
        <v>0</v>
      </c>
      <c r="AO281" s="64">
        <f t="shared" si="9"/>
        <v>0</v>
      </c>
    </row>
    <row r="282" spans="1:41">
      <c r="A282" s="43" t="s">
        <v>535</v>
      </c>
      <c r="B282" s="43" t="s">
        <v>536</v>
      </c>
      <c r="C282" s="57"/>
      <c r="D282" s="23">
        <v>573805</v>
      </c>
      <c r="E282" s="23"/>
      <c r="F282" s="24"/>
      <c r="G282" s="25"/>
      <c r="H282" s="19"/>
      <c r="I282" s="20">
        <v>6690</v>
      </c>
      <c r="J282" s="20">
        <v>3106</v>
      </c>
      <c r="K282" s="20"/>
      <c r="L282" s="20">
        <v>24000</v>
      </c>
      <c r="M282" s="20">
        <v>15140</v>
      </c>
      <c r="N282" s="20"/>
      <c r="O282" s="23">
        <v>28935</v>
      </c>
      <c r="P282" s="23">
        <v>16195</v>
      </c>
      <c r="Q282" s="23"/>
      <c r="R282" s="23">
        <v>61938</v>
      </c>
      <c r="S282" s="23">
        <v>30593</v>
      </c>
      <c r="T282" s="23"/>
      <c r="U282" s="23">
        <v>241882</v>
      </c>
      <c r="V282" s="23">
        <v>119700</v>
      </c>
      <c r="W282" s="23"/>
      <c r="X282" s="23">
        <v>74113</v>
      </c>
      <c r="Y282" s="23">
        <v>38778</v>
      </c>
      <c r="Z282" s="23"/>
      <c r="AA282" s="23">
        <v>29580</v>
      </c>
      <c r="AB282" s="23">
        <v>15077</v>
      </c>
      <c r="AC282" s="23"/>
      <c r="AD282" s="23">
        <v>29709</v>
      </c>
      <c r="AE282" s="23">
        <v>13335</v>
      </c>
      <c r="AF282" s="23"/>
      <c r="AG282" s="23">
        <v>85050</v>
      </c>
      <c r="AH282" s="23">
        <v>35132</v>
      </c>
      <c r="AI282" s="21"/>
      <c r="AJ282" s="20"/>
      <c r="AK282" s="20"/>
      <c r="AL282" s="20"/>
      <c r="AN282" s="20">
        <f t="shared" si="8"/>
        <v>581897</v>
      </c>
      <c r="AO282" s="64">
        <f t="shared" si="9"/>
        <v>101.41023518442677</v>
      </c>
    </row>
    <row r="283" spans="1:41">
      <c r="A283" s="43" t="s">
        <v>537</v>
      </c>
      <c r="B283" s="43" t="s">
        <v>538</v>
      </c>
      <c r="C283" s="57"/>
      <c r="D283" s="23">
        <v>5091499</v>
      </c>
      <c r="E283" s="23"/>
      <c r="F283" s="24"/>
      <c r="G283" s="45">
        <f>30000</f>
        <v>30000</v>
      </c>
      <c r="H283" s="19" t="s">
        <v>706</v>
      </c>
      <c r="I283" s="20">
        <v>613560</v>
      </c>
      <c r="J283" s="20">
        <v>294009</v>
      </c>
      <c r="K283" s="20"/>
      <c r="L283" s="20">
        <v>355560</v>
      </c>
      <c r="M283" s="20">
        <v>177121</v>
      </c>
      <c r="N283" s="22">
        <v>20000</v>
      </c>
      <c r="O283" s="23">
        <v>810920</v>
      </c>
      <c r="P283" s="23">
        <v>409832</v>
      </c>
      <c r="Q283" s="23"/>
      <c r="R283" s="23">
        <v>548036</v>
      </c>
      <c r="S283" s="23">
        <v>263711</v>
      </c>
      <c r="T283" s="23"/>
      <c r="U283" s="23">
        <v>641840</v>
      </c>
      <c r="V283" s="23">
        <v>321489</v>
      </c>
      <c r="W283" s="23"/>
      <c r="X283" s="23">
        <v>92400</v>
      </c>
      <c r="Y283" s="23">
        <v>42196</v>
      </c>
      <c r="Z283" s="23"/>
      <c r="AA283" s="23">
        <v>309280</v>
      </c>
      <c r="AB283" s="23">
        <v>130116</v>
      </c>
      <c r="AC283" s="23"/>
      <c r="AD283" s="23">
        <v>482280</v>
      </c>
      <c r="AE283" s="23">
        <v>231338</v>
      </c>
      <c r="AF283" s="23"/>
      <c r="AG283" s="23">
        <v>225220</v>
      </c>
      <c r="AH283" s="23">
        <v>81449</v>
      </c>
      <c r="AI283" s="21"/>
      <c r="AJ283" s="20"/>
      <c r="AK283" s="20"/>
      <c r="AL283" s="20"/>
      <c r="AN283" s="20">
        <f t="shared" si="8"/>
        <v>4079096</v>
      </c>
      <c r="AO283" s="64">
        <f t="shared" si="9"/>
        <v>80.115816579753826</v>
      </c>
    </row>
    <row r="284" spans="1:41">
      <c r="A284" s="43" t="s">
        <v>539</v>
      </c>
      <c r="B284" s="43" t="s">
        <v>540</v>
      </c>
      <c r="C284" s="57"/>
      <c r="D284" s="23">
        <v>712446</v>
      </c>
      <c r="E284" s="23"/>
      <c r="F284" s="24"/>
      <c r="G284" s="25"/>
      <c r="H284" s="19" t="s">
        <v>706</v>
      </c>
      <c r="I284" s="20"/>
      <c r="J284" s="20"/>
      <c r="K284" s="20"/>
      <c r="L284" s="20"/>
      <c r="M284" s="20"/>
      <c r="N284" s="20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1"/>
      <c r="AJ284" s="20"/>
      <c r="AK284" s="20"/>
      <c r="AL284" s="20"/>
      <c r="AN284" s="20">
        <f t="shared" si="8"/>
        <v>0</v>
      </c>
      <c r="AO284" s="64">
        <f t="shared" si="9"/>
        <v>0</v>
      </c>
    </row>
    <row r="285" spans="1:41">
      <c r="A285" s="43" t="s">
        <v>541</v>
      </c>
      <c r="B285" s="43" t="s">
        <v>542</v>
      </c>
      <c r="C285" s="57"/>
      <c r="D285" s="23">
        <v>62765</v>
      </c>
      <c r="E285" s="23"/>
      <c r="F285" s="24"/>
      <c r="G285" s="25"/>
      <c r="H285" s="19"/>
      <c r="I285" s="20">
        <v>5600</v>
      </c>
      <c r="J285" s="20">
        <v>3163</v>
      </c>
      <c r="K285" s="20"/>
      <c r="L285" s="20">
        <v>13520</v>
      </c>
      <c r="M285" s="20">
        <v>6112</v>
      </c>
      <c r="N285" s="20"/>
      <c r="O285" s="23"/>
      <c r="P285" s="23"/>
      <c r="Q285" s="23"/>
      <c r="R285" s="23">
        <v>10304</v>
      </c>
      <c r="S285" s="23">
        <v>3941</v>
      </c>
      <c r="T285" s="23"/>
      <c r="U285" s="23">
        <v>20472</v>
      </c>
      <c r="V285" s="23">
        <v>9487</v>
      </c>
      <c r="W285" s="23"/>
      <c r="X285" s="23">
        <v>10320</v>
      </c>
      <c r="Y285" s="23">
        <v>4690</v>
      </c>
      <c r="Z285" s="23"/>
      <c r="AA285" s="23"/>
      <c r="AB285" s="23"/>
      <c r="AC285" s="23"/>
      <c r="AD285" s="23"/>
      <c r="AE285" s="23"/>
      <c r="AF285" s="23"/>
      <c r="AG285" s="23"/>
      <c r="AH285" s="23"/>
      <c r="AI285" s="21"/>
      <c r="AJ285" s="20"/>
      <c r="AK285" s="20"/>
      <c r="AL285" s="20"/>
      <c r="AN285" s="20">
        <f t="shared" si="8"/>
        <v>60216</v>
      </c>
      <c r="AO285" s="64">
        <f t="shared" si="9"/>
        <v>95.938819405719755</v>
      </c>
    </row>
    <row r="286" spans="1:41">
      <c r="A286" s="43" t="s">
        <v>543</v>
      </c>
      <c r="B286" s="43" t="s">
        <v>544</v>
      </c>
      <c r="C286" s="57"/>
      <c r="D286" s="23">
        <v>1620</v>
      </c>
      <c r="E286" s="23"/>
      <c r="F286" s="24"/>
      <c r="G286" s="25"/>
      <c r="H286" s="19"/>
      <c r="I286" s="20"/>
      <c r="J286" s="20"/>
      <c r="K286" s="20"/>
      <c r="L286" s="20"/>
      <c r="M286" s="20"/>
      <c r="N286" s="20"/>
      <c r="O286" s="23"/>
      <c r="P286" s="23"/>
      <c r="Q286" s="23"/>
      <c r="R286" s="23"/>
      <c r="S286" s="23"/>
      <c r="T286" s="23"/>
      <c r="U286" s="23"/>
      <c r="V286" s="23"/>
      <c r="W286" s="23"/>
      <c r="X286" s="23">
        <v>18296</v>
      </c>
      <c r="Y286" s="23">
        <v>10135</v>
      </c>
      <c r="Z286" s="23"/>
      <c r="AA286" s="23"/>
      <c r="AB286" s="23"/>
      <c r="AC286" s="23"/>
      <c r="AD286" s="23"/>
      <c r="AE286" s="23"/>
      <c r="AF286" s="23"/>
      <c r="AG286" s="23"/>
      <c r="AH286" s="23"/>
      <c r="AI286" s="21"/>
      <c r="AJ286" s="20"/>
      <c r="AK286" s="20"/>
      <c r="AL286" s="20"/>
      <c r="AN286" s="20">
        <f t="shared" si="8"/>
        <v>18296</v>
      </c>
      <c r="AO286" s="64">
        <f t="shared" si="9"/>
        <v>1129.3827160493827</v>
      </c>
    </row>
    <row r="287" spans="1:41">
      <c r="A287" s="43" t="s">
        <v>545</v>
      </c>
      <c r="B287" s="43" t="s">
        <v>546</v>
      </c>
      <c r="C287" s="57"/>
      <c r="D287" s="23">
        <v>257775</v>
      </c>
      <c r="E287" s="23"/>
      <c r="F287" s="24"/>
      <c r="G287" s="25"/>
      <c r="H287" s="19" t="s">
        <v>706</v>
      </c>
      <c r="I287" s="20"/>
      <c r="J287" s="20"/>
      <c r="K287" s="20"/>
      <c r="L287" s="20">
        <v>8335</v>
      </c>
      <c r="M287" s="20">
        <v>5309</v>
      </c>
      <c r="N287" s="20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1"/>
      <c r="AJ287" s="20"/>
      <c r="AK287" s="20"/>
      <c r="AL287" s="20"/>
      <c r="AN287" s="20">
        <f t="shared" si="8"/>
        <v>8335</v>
      </c>
      <c r="AO287" s="64">
        <f t="shared" si="9"/>
        <v>3.2334400155174086</v>
      </c>
    </row>
    <row r="288" spans="1:41">
      <c r="A288" s="43" t="s">
        <v>547</v>
      </c>
      <c r="B288" s="43" t="s">
        <v>548</v>
      </c>
      <c r="C288" s="57"/>
      <c r="D288" s="23">
        <v>1197700</v>
      </c>
      <c r="E288" s="23"/>
      <c r="F288" s="24"/>
      <c r="G288" s="25"/>
      <c r="H288" s="19" t="s">
        <v>706</v>
      </c>
      <c r="I288" s="20">
        <v>29400</v>
      </c>
      <c r="J288" s="20">
        <v>17301</v>
      </c>
      <c r="K288" s="20"/>
      <c r="L288" s="20">
        <v>651904</v>
      </c>
      <c r="M288" s="20">
        <v>357251</v>
      </c>
      <c r="N288" s="22">
        <v>40000</v>
      </c>
      <c r="O288" s="23"/>
      <c r="P288" s="23"/>
      <c r="Q288" s="23"/>
      <c r="R288" s="23"/>
      <c r="S288" s="23"/>
      <c r="T288" s="23"/>
      <c r="U288" s="23">
        <v>29200</v>
      </c>
      <c r="V288" s="23">
        <v>15370</v>
      </c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1"/>
      <c r="AJ288" s="20"/>
      <c r="AK288" s="20"/>
      <c r="AL288" s="20"/>
      <c r="AN288" s="20">
        <f t="shared" si="8"/>
        <v>710504</v>
      </c>
      <c r="AO288" s="64">
        <f t="shared" si="9"/>
        <v>59.322367871754196</v>
      </c>
    </row>
    <row r="289" spans="1:41">
      <c r="A289" s="43" t="s">
        <v>549</v>
      </c>
      <c r="B289" s="43" t="s">
        <v>550</v>
      </c>
      <c r="C289" s="57"/>
      <c r="D289" s="23">
        <v>131536</v>
      </c>
      <c r="E289" s="23"/>
      <c r="F289" s="24"/>
      <c r="G289" s="25"/>
      <c r="H289" s="19" t="s">
        <v>735</v>
      </c>
      <c r="I289" s="20"/>
      <c r="J289" s="20"/>
      <c r="K289" s="20"/>
      <c r="L289" s="20"/>
      <c r="M289" s="20"/>
      <c r="N289" s="20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1"/>
      <c r="AJ289" s="20"/>
      <c r="AK289" s="20"/>
      <c r="AL289" s="20"/>
      <c r="AN289" s="20">
        <f t="shared" si="8"/>
        <v>0</v>
      </c>
      <c r="AO289" s="64">
        <f t="shared" si="9"/>
        <v>0</v>
      </c>
    </row>
    <row r="290" spans="1:41">
      <c r="A290" s="43" t="s">
        <v>551</v>
      </c>
      <c r="B290" s="43" t="s">
        <v>552</v>
      </c>
      <c r="C290" s="57"/>
      <c r="D290" s="23">
        <v>143064</v>
      </c>
      <c r="E290" s="23"/>
      <c r="F290" s="24"/>
      <c r="G290" s="25"/>
      <c r="H290" s="19" t="s">
        <v>735</v>
      </c>
      <c r="I290" s="20"/>
      <c r="J290" s="20"/>
      <c r="K290" s="20"/>
      <c r="L290" s="20"/>
      <c r="M290" s="20"/>
      <c r="N290" s="20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1"/>
      <c r="AJ290" s="20"/>
      <c r="AK290" s="20"/>
      <c r="AL290" s="20"/>
      <c r="AN290" s="20">
        <f t="shared" si="8"/>
        <v>0</v>
      </c>
      <c r="AO290" s="64">
        <f t="shared" si="9"/>
        <v>0</v>
      </c>
    </row>
    <row r="291" spans="1:41">
      <c r="A291" s="43" t="s">
        <v>553</v>
      </c>
      <c r="B291" s="43" t="s">
        <v>554</v>
      </c>
      <c r="C291" s="57"/>
      <c r="D291" s="23">
        <v>18800</v>
      </c>
      <c r="E291" s="23"/>
      <c r="F291" s="24"/>
      <c r="G291" s="25"/>
      <c r="H291" s="19"/>
      <c r="I291" s="20">
        <v>19400</v>
      </c>
      <c r="J291" s="20">
        <v>10058</v>
      </c>
      <c r="K291" s="20"/>
      <c r="L291" s="20"/>
      <c r="M291" s="20"/>
      <c r="N291" s="20"/>
      <c r="O291" s="23"/>
      <c r="P291" s="23"/>
      <c r="Q291" s="23"/>
      <c r="R291" s="23"/>
      <c r="S291" s="23"/>
      <c r="T291" s="23"/>
      <c r="U291" s="23"/>
      <c r="V291" s="23"/>
      <c r="W291" s="23"/>
      <c r="X291" s="23">
        <v>4000</v>
      </c>
      <c r="Y291" s="23">
        <v>2026</v>
      </c>
      <c r="Z291" s="23"/>
      <c r="AA291" s="23"/>
      <c r="AB291" s="23"/>
      <c r="AC291" s="23"/>
      <c r="AD291" s="23"/>
      <c r="AE291" s="23"/>
      <c r="AF291" s="23"/>
      <c r="AG291" s="23"/>
      <c r="AH291" s="23"/>
      <c r="AI291" s="21"/>
      <c r="AJ291" s="20"/>
      <c r="AK291" s="20"/>
      <c r="AL291" s="20"/>
      <c r="AN291" s="20">
        <f t="shared" si="8"/>
        <v>23400</v>
      </c>
      <c r="AO291" s="64">
        <f t="shared" si="9"/>
        <v>124.46808510638297</v>
      </c>
    </row>
    <row r="292" spans="1:41">
      <c r="A292" s="43" t="s">
        <v>555</v>
      </c>
      <c r="B292" s="43" t="s">
        <v>556</v>
      </c>
      <c r="C292" s="57"/>
      <c r="D292" s="23">
        <v>102300</v>
      </c>
      <c r="E292" s="23"/>
      <c r="F292" s="24"/>
      <c r="G292" s="25"/>
      <c r="H292" s="19"/>
      <c r="I292" s="20"/>
      <c r="J292" s="20"/>
      <c r="K292" s="20"/>
      <c r="L292" s="20"/>
      <c r="M292" s="20"/>
      <c r="N292" s="20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1"/>
      <c r="AJ292" s="20"/>
      <c r="AK292" s="20"/>
      <c r="AL292" s="20"/>
      <c r="AN292" s="20">
        <f t="shared" si="8"/>
        <v>0</v>
      </c>
      <c r="AO292" s="64">
        <f t="shared" si="9"/>
        <v>0</v>
      </c>
    </row>
    <row r="293" spans="1:41">
      <c r="A293" s="43" t="s">
        <v>557</v>
      </c>
      <c r="B293" s="43" t="s">
        <v>558</v>
      </c>
      <c r="C293" s="57"/>
      <c r="D293" s="23">
        <v>188557</v>
      </c>
      <c r="E293" s="23"/>
      <c r="F293" s="24"/>
      <c r="G293" s="25"/>
      <c r="H293" s="19" t="s">
        <v>735</v>
      </c>
      <c r="I293" s="20"/>
      <c r="J293" s="20"/>
      <c r="K293" s="20"/>
      <c r="L293" s="20">
        <v>281519</v>
      </c>
      <c r="M293" s="20">
        <v>132987</v>
      </c>
      <c r="N293" s="20"/>
      <c r="O293" s="23"/>
      <c r="P293" s="23"/>
      <c r="Q293" s="23"/>
      <c r="R293" s="23">
        <v>19575</v>
      </c>
      <c r="S293" s="23">
        <v>12123</v>
      </c>
      <c r="T293" s="23"/>
      <c r="U293" s="23">
        <v>38740</v>
      </c>
      <c r="V293" s="23">
        <v>25033</v>
      </c>
      <c r="W293" s="23"/>
      <c r="X293" s="23">
        <v>64225</v>
      </c>
      <c r="Y293" s="23">
        <v>37050</v>
      </c>
      <c r="Z293" s="23"/>
      <c r="AA293" s="23">
        <v>20500</v>
      </c>
      <c r="AB293" s="23">
        <v>13322</v>
      </c>
      <c r="AC293" s="23"/>
      <c r="AD293" s="23">
        <v>36750</v>
      </c>
      <c r="AE293" s="23">
        <v>23087</v>
      </c>
      <c r="AF293" s="23"/>
      <c r="AG293" s="23">
        <v>27410</v>
      </c>
      <c r="AH293" s="23">
        <v>15946</v>
      </c>
      <c r="AI293" s="21"/>
      <c r="AJ293" s="20"/>
      <c r="AK293" s="20"/>
      <c r="AL293" s="20"/>
      <c r="AN293" s="20">
        <f t="shared" si="8"/>
        <v>488719</v>
      </c>
      <c r="AO293" s="64">
        <f t="shared" si="9"/>
        <v>259.18899855216193</v>
      </c>
    </row>
    <row r="294" spans="1:41">
      <c r="A294" s="43" t="s">
        <v>559</v>
      </c>
      <c r="B294" s="43" t="s">
        <v>560</v>
      </c>
      <c r="C294" s="57"/>
      <c r="D294" s="23">
        <v>78795</v>
      </c>
      <c r="E294" s="23"/>
      <c r="F294" s="24"/>
      <c r="G294" s="25"/>
      <c r="H294" s="19" t="s">
        <v>706</v>
      </c>
      <c r="I294" s="20"/>
      <c r="J294" s="20"/>
      <c r="K294" s="20"/>
      <c r="L294" s="20"/>
      <c r="M294" s="20"/>
      <c r="N294" s="20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1"/>
      <c r="AJ294" s="20"/>
      <c r="AK294" s="20"/>
      <c r="AL294" s="20"/>
      <c r="AN294" s="20">
        <f t="shared" si="8"/>
        <v>0</v>
      </c>
      <c r="AO294" s="64">
        <f t="shared" si="9"/>
        <v>0</v>
      </c>
    </row>
    <row r="295" spans="1:41">
      <c r="A295" s="43" t="s">
        <v>561</v>
      </c>
      <c r="B295" s="43" t="s">
        <v>562</v>
      </c>
      <c r="C295" s="57"/>
      <c r="D295" s="23">
        <v>269332</v>
      </c>
      <c r="E295" s="23"/>
      <c r="F295" s="24"/>
      <c r="G295" s="25"/>
      <c r="H295" s="19"/>
      <c r="I295" s="20">
        <v>24000</v>
      </c>
      <c r="J295" s="20">
        <v>10900</v>
      </c>
      <c r="K295" s="20"/>
      <c r="L295" s="20">
        <v>20292</v>
      </c>
      <c r="M295" s="20">
        <v>10614</v>
      </c>
      <c r="N295" s="20"/>
      <c r="O295" s="23"/>
      <c r="P295" s="23"/>
      <c r="Q295" s="23"/>
      <c r="R295" s="23">
        <v>14900</v>
      </c>
      <c r="S295" s="23">
        <v>5927</v>
      </c>
      <c r="T295" s="23"/>
      <c r="U295" s="23">
        <v>70200</v>
      </c>
      <c r="V295" s="23">
        <v>34801</v>
      </c>
      <c r="W295" s="23"/>
      <c r="X295" s="23">
        <v>26092</v>
      </c>
      <c r="Y295" s="23">
        <v>13671</v>
      </c>
      <c r="Z295" s="23"/>
      <c r="AA295" s="23">
        <v>12040</v>
      </c>
      <c r="AB295" s="23">
        <v>7473</v>
      </c>
      <c r="AC295" s="23"/>
      <c r="AD295" s="23">
        <v>153828</v>
      </c>
      <c r="AE295" s="23">
        <v>81841</v>
      </c>
      <c r="AF295" s="23"/>
      <c r="AG295" s="23"/>
      <c r="AH295" s="23"/>
      <c r="AI295" s="21"/>
      <c r="AJ295" s="20"/>
      <c r="AK295" s="20"/>
      <c r="AL295" s="20"/>
      <c r="AN295" s="20">
        <f t="shared" si="8"/>
        <v>321352</v>
      </c>
      <c r="AO295" s="64">
        <f t="shared" si="9"/>
        <v>119.31445205174283</v>
      </c>
    </row>
    <row r="296" spans="1:41">
      <c r="A296" s="43" t="s">
        <v>563</v>
      </c>
      <c r="B296" s="43" t="s">
        <v>564</v>
      </c>
      <c r="C296" s="57"/>
      <c r="D296" s="23">
        <v>98154</v>
      </c>
      <c r="E296" s="23"/>
      <c r="F296" s="24"/>
      <c r="G296" s="25"/>
      <c r="H296" s="19" t="s">
        <v>707</v>
      </c>
      <c r="I296" s="20"/>
      <c r="J296" s="20"/>
      <c r="K296" s="20"/>
      <c r="L296" s="20"/>
      <c r="M296" s="20"/>
      <c r="N296" s="20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>
        <v>67600</v>
      </c>
      <c r="AH296" s="23">
        <v>16213</v>
      </c>
      <c r="AI296" s="21"/>
      <c r="AJ296" s="20"/>
      <c r="AK296" s="20"/>
      <c r="AL296" s="20"/>
      <c r="AN296" s="20">
        <f t="shared" si="8"/>
        <v>67600</v>
      </c>
      <c r="AO296" s="64">
        <f t="shared" si="9"/>
        <v>68.871365405383372</v>
      </c>
    </row>
    <row r="297" spans="1:41">
      <c r="A297" s="43" t="s">
        <v>565</v>
      </c>
      <c r="B297" s="43" t="s">
        <v>566</v>
      </c>
      <c r="C297" s="57"/>
      <c r="D297" s="23">
        <v>20160</v>
      </c>
      <c r="E297" s="23"/>
      <c r="F297" s="24"/>
      <c r="G297" s="25"/>
      <c r="H297" s="19" t="s">
        <v>735</v>
      </c>
      <c r="I297" s="20"/>
      <c r="J297" s="20"/>
      <c r="K297" s="20"/>
      <c r="L297" s="20"/>
      <c r="M297" s="20"/>
      <c r="N297" s="20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1"/>
      <c r="AJ297" s="20"/>
      <c r="AK297" s="20"/>
      <c r="AL297" s="20"/>
      <c r="AN297" s="20">
        <f t="shared" si="8"/>
        <v>0</v>
      </c>
      <c r="AO297" s="64">
        <f t="shared" si="9"/>
        <v>0</v>
      </c>
    </row>
    <row r="298" spans="1:41">
      <c r="A298" s="43" t="s">
        <v>567</v>
      </c>
      <c r="B298" s="43" t="s">
        <v>568</v>
      </c>
      <c r="C298" s="57"/>
      <c r="D298" s="23">
        <v>78112</v>
      </c>
      <c r="E298" s="23"/>
      <c r="F298" s="24"/>
      <c r="G298" s="25"/>
      <c r="H298" s="19"/>
      <c r="I298" s="20">
        <v>7663</v>
      </c>
      <c r="J298" s="20">
        <v>4431</v>
      </c>
      <c r="K298" s="20"/>
      <c r="L298" s="20">
        <v>4905</v>
      </c>
      <c r="M298" s="20">
        <v>2948</v>
      </c>
      <c r="N298" s="20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1"/>
      <c r="AJ298" s="20"/>
      <c r="AK298" s="20"/>
      <c r="AL298" s="20"/>
      <c r="AN298" s="20">
        <f t="shared" si="8"/>
        <v>12568</v>
      </c>
      <c r="AO298" s="64">
        <f t="shared" si="9"/>
        <v>16.089717328963541</v>
      </c>
    </row>
    <row r="299" spans="1:41">
      <c r="A299" s="43" t="s">
        <v>569</v>
      </c>
      <c r="B299" s="43" t="s">
        <v>570</v>
      </c>
      <c r="C299" s="57"/>
      <c r="D299" s="23">
        <v>16000</v>
      </c>
      <c r="E299" s="23"/>
      <c r="F299" s="24"/>
      <c r="G299" s="25"/>
      <c r="H299" s="19"/>
      <c r="I299" s="20"/>
      <c r="J299" s="20"/>
      <c r="K299" s="20"/>
      <c r="L299" s="20"/>
      <c r="M299" s="20"/>
      <c r="N299" s="20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1"/>
      <c r="AJ299" s="20"/>
      <c r="AK299" s="20"/>
      <c r="AL299" s="20"/>
      <c r="AN299" s="20">
        <f t="shared" si="8"/>
        <v>0</v>
      </c>
      <c r="AO299" s="64">
        <f t="shared" si="9"/>
        <v>0</v>
      </c>
    </row>
    <row r="300" spans="1:41">
      <c r="A300" s="43" t="s">
        <v>571</v>
      </c>
      <c r="B300" s="43" t="s">
        <v>572</v>
      </c>
      <c r="C300" s="57"/>
      <c r="D300" s="23">
        <v>24120</v>
      </c>
      <c r="E300" s="23"/>
      <c r="F300" s="24"/>
      <c r="G300" s="25"/>
      <c r="H300" s="19" t="s">
        <v>735</v>
      </c>
      <c r="I300" s="20"/>
      <c r="J300" s="20"/>
      <c r="K300" s="20"/>
      <c r="L300" s="20"/>
      <c r="M300" s="20"/>
      <c r="N300" s="20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1"/>
      <c r="AJ300" s="20"/>
      <c r="AK300" s="20"/>
      <c r="AL300" s="20"/>
      <c r="AN300" s="20">
        <f t="shared" si="8"/>
        <v>0</v>
      </c>
      <c r="AO300" s="64">
        <f t="shared" si="9"/>
        <v>0</v>
      </c>
    </row>
    <row r="301" spans="1:41">
      <c r="A301" s="43" t="s">
        <v>573</v>
      </c>
      <c r="B301" s="43" t="s">
        <v>574</v>
      </c>
      <c r="C301" s="57"/>
      <c r="D301" s="23">
        <v>30601</v>
      </c>
      <c r="E301" s="23"/>
      <c r="F301" s="24"/>
      <c r="G301" s="25"/>
      <c r="H301" s="19"/>
      <c r="I301" s="20"/>
      <c r="J301" s="20"/>
      <c r="K301" s="20"/>
      <c r="L301" s="20"/>
      <c r="M301" s="20"/>
      <c r="N301" s="20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1"/>
      <c r="AJ301" s="20"/>
      <c r="AK301" s="20"/>
      <c r="AL301" s="20"/>
      <c r="AN301" s="20">
        <f t="shared" si="8"/>
        <v>0</v>
      </c>
      <c r="AO301" s="64">
        <f t="shared" si="9"/>
        <v>0</v>
      </c>
    </row>
    <row r="302" spans="1:41">
      <c r="A302" s="43" t="s">
        <v>575</v>
      </c>
      <c r="B302" s="43" t="s">
        <v>576</v>
      </c>
      <c r="C302" s="57"/>
      <c r="D302" s="23">
        <v>2870</v>
      </c>
      <c r="E302" s="23"/>
      <c r="F302" s="24"/>
      <c r="G302" s="25"/>
      <c r="H302" s="19"/>
      <c r="I302" s="20"/>
      <c r="J302" s="20"/>
      <c r="K302" s="20"/>
      <c r="L302" s="20"/>
      <c r="M302" s="20"/>
      <c r="N302" s="20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1"/>
      <c r="AJ302" s="20"/>
      <c r="AK302" s="20"/>
      <c r="AL302" s="20"/>
      <c r="AN302" s="20">
        <f t="shared" si="8"/>
        <v>0</v>
      </c>
      <c r="AO302" s="64">
        <f t="shared" si="9"/>
        <v>0</v>
      </c>
    </row>
    <row r="303" spans="1:41">
      <c r="A303" s="43" t="s">
        <v>577</v>
      </c>
      <c r="B303" s="43" t="s">
        <v>578</v>
      </c>
      <c r="C303" s="57"/>
      <c r="D303" s="23">
        <v>20000</v>
      </c>
      <c r="E303" s="23"/>
      <c r="F303" s="24"/>
      <c r="G303" s="25"/>
      <c r="H303" s="19" t="s">
        <v>706</v>
      </c>
      <c r="I303" s="20"/>
      <c r="J303" s="20"/>
      <c r="K303" s="20"/>
      <c r="L303" s="20"/>
      <c r="M303" s="20"/>
      <c r="N303" s="20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1"/>
      <c r="AJ303" s="20"/>
      <c r="AK303" s="20"/>
      <c r="AL303" s="20"/>
      <c r="AN303" s="20">
        <f t="shared" si="8"/>
        <v>0</v>
      </c>
      <c r="AO303" s="64">
        <f t="shared" si="9"/>
        <v>0</v>
      </c>
    </row>
    <row r="304" spans="1:41">
      <c r="A304" s="43" t="s">
        <v>579</v>
      </c>
      <c r="B304" s="43" t="s">
        <v>580</v>
      </c>
      <c r="C304" s="57"/>
      <c r="D304" s="23">
        <v>240513</v>
      </c>
      <c r="E304" s="23"/>
      <c r="F304" s="24"/>
      <c r="G304" s="25"/>
      <c r="H304" s="19"/>
      <c r="I304" s="20"/>
      <c r="J304" s="20"/>
      <c r="K304" s="20"/>
      <c r="L304" s="20"/>
      <c r="M304" s="20"/>
      <c r="N304" s="20"/>
      <c r="O304" s="23"/>
      <c r="P304" s="23"/>
      <c r="Q304" s="23"/>
      <c r="R304" s="23">
        <v>22864</v>
      </c>
      <c r="S304" s="23">
        <v>11694</v>
      </c>
      <c r="T304" s="23"/>
      <c r="U304" s="23">
        <v>80624</v>
      </c>
      <c r="V304" s="23">
        <v>41131</v>
      </c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1"/>
      <c r="AJ304" s="20"/>
      <c r="AK304" s="20"/>
      <c r="AL304" s="20"/>
      <c r="AN304" s="20">
        <f t="shared" si="8"/>
        <v>103488</v>
      </c>
      <c r="AO304" s="64">
        <f t="shared" si="9"/>
        <v>43.028027591024184</v>
      </c>
    </row>
    <row r="305" spans="1:41">
      <c r="A305" s="43" t="s">
        <v>581</v>
      </c>
      <c r="B305" s="43" t="s">
        <v>582</v>
      </c>
      <c r="C305" s="57"/>
      <c r="D305" s="23">
        <v>91860</v>
      </c>
      <c r="E305" s="23"/>
      <c r="F305" s="24"/>
      <c r="G305" s="25"/>
      <c r="H305" s="19" t="s">
        <v>735</v>
      </c>
      <c r="I305" s="20"/>
      <c r="J305" s="20"/>
      <c r="K305" s="20"/>
      <c r="L305" s="20"/>
      <c r="M305" s="20"/>
      <c r="N305" s="20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1"/>
      <c r="AJ305" s="20"/>
      <c r="AK305" s="20"/>
      <c r="AL305" s="20"/>
      <c r="AN305" s="20">
        <f t="shared" si="8"/>
        <v>0</v>
      </c>
      <c r="AO305" s="64">
        <f t="shared" si="9"/>
        <v>0</v>
      </c>
    </row>
    <row r="306" spans="1:41">
      <c r="A306" s="43" t="s">
        <v>583</v>
      </c>
      <c r="B306" s="43" t="s">
        <v>584</v>
      </c>
      <c r="C306" s="57"/>
      <c r="D306" s="23">
        <v>6600</v>
      </c>
      <c r="E306" s="23"/>
      <c r="F306" s="24"/>
      <c r="G306" s="25"/>
      <c r="H306" s="19" t="s">
        <v>706</v>
      </c>
      <c r="I306" s="20"/>
      <c r="J306" s="20"/>
      <c r="K306" s="20"/>
      <c r="L306" s="20"/>
      <c r="M306" s="20"/>
      <c r="N306" s="20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1"/>
      <c r="AJ306" s="20"/>
      <c r="AK306" s="20"/>
      <c r="AL306" s="20"/>
      <c r="AN306" s="20">
        <f t="shared" si="8"/>
        <v>0</v>
      </c>
      <c r="AO306" s="64">
        <f t="shared" si="9"/>
        <v>0</v>
      </c>
    </row>
    <row r="307" spans="1:41">
      <c r="A307" s="43" t="s">
        <v>585</v>
      </c>
      <c r="B307" s="43" t="s">
        <v>586</v>
      </c>
      <c r="C307" s="57"/>
      <c r="D307" s="23">
        <v>9220</v>
      </c>
      <c r="E307" s="23"/>
      <c r="F307" s="24"/>
      <c r="G307" s="25"/>
      <c r="H307" s="19"/>
      <c r="I307" s="20">
        <v>40425</v>
      </c>
      <c r="J307" s="20">
        <v>23360</v>
      </c>
      <c r="K307" s="20"/>
      <c r="L307" s="20"/>
      <c r="M307" s="20"/>
      <c r="N307" s="20"/>
      <c r="O307" s="23">
        <v>3355</v>
      </c>
      <c r="P307" s="23">
        <v>2012</v>
      </c>
      <c r="Q307" s="23"/>
      <c r="R307" s="23">
        <v>9600</v>
      </c>
      <c r="S307" s="23">
        <v>5399</v>
      </c>
      <c r="T307" s="23"/>
      <c r="U307" s="23">
        <v>2125</v>
      </c>
      <c r="V307" s="23">
        <v>1302</v>
      </c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>
        <v>17880</v>
      </c>
      <c r="AH307" s="23">
        <v>10395</v>
      </c>
      <c r="AI307" s="21"/>
      <c r="AJ307" s="20"/>
      <c r="AK307" s="20"/>
      <c r="AL307" s="20"/>
      <c r="AN307" s="20">
        <f t="shared" si="8"/>
        <v>73385</v>
      </c>
      <c r="AO307" s="64">
        <f t="shared" si="9"/>
        <v>795.93275488069412</v>
      </c>
    </row>
    <row r="308" spans="1:41">
      <c r="A308" s="43" t="s">
        <v>587</v>
      </c>
      <c r="B308" s="43" t="s">
        <v>588</v>
      </c>
      <c r="C308" s="57"/>
      <c r="D308" s="23">
        <v>12450</v>
      </c>
      <c r="E308" s="23"/>
      <c r="F308" s="24"/>
      <c r="G308" s="25"/>
      <c r="H308" s="19" t="s">
        <v>735</v>
      </c>
      <c r="I308" s="20"/>
      <c r="J308" s="20"/>
      <c r="K308" s="20"/>
      <c r="L308" s="20"/>
      <c r="M308" s="20"/>
      <c r="N308" s="20"/>
      <c r="O308" s="23">
        <v>60800</v>
      </c>
      <c r="P308" s="23">
        <v>18886</v>
      </c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1"/>
      <c r="AJ308" s="20"/>
      <c r="AK308" s="20"/>
      <c r="AL308" s="20"/>
      <c r="AN308" s="20">
        <f t="shared" si="8"/>
        <v>60800</v>
      </c>
      <c r="AO308" s="64">
        <f t="shared" si="9"/>
        <v>488.35341365461846</v>
      </c>
    </row>
    <row r="309" spans="1:41">
      <c r="A309" s="43" t="s">
        <v>589</v>
      </c>
      <c r="B309" s="43" t="s">
        <v>590</v>
      </c>
      <c r="C309" s="57"/>
      <c r="D309" s="23">
        <v>105048</v>
      </c>
      <c r="E309" s="23"/>
      <c r="F309" s="24"/>
      <c r="G309" s="25"/>
      <c r="H309" s="19" t="s">
        <v>706</v>
      </c>
      <c r="I309" s="20"/>
      <c r="J309" s="20"/>
      <c r="K309" s="20"/>
      <c r="L309" s="20"/>
      <c r="M309" s="20"/>
      <c r="N309" s="20"/>
      <c r="O309" s="23"/>
      <c r="P309" s="23"/>
      <c r="Q309" s="23"/>
      <c r="R309" s="23"/>
      <c r="S309" s="23"/>
      <c r="T309" s="23"/>
      <c r="U309" s="23">
        <v>126600</v>
      </c>
      <c r="V309" s="23">
        <v>59682</v>
      </c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1"/>
      <c r="AJ309" s="20"/>
      <c r="AK309" s="20"/>
      <c r="AL309" s="20"/>
      <c r="AN309" s="20">
        <f t="shared" si="8"/>
        <v>126600</v>
      </c>
      <c r="AO309" s="64">
        <f t="shared" si="9"/>
        <v>120.51633538953621</v>
      </c>
    </row>
    <row r="310" spans="1:41">
      <c r="A310" s="43" t="s">
        <v>591</v>
      </c>
      <c r="B310" s="43" t="s">
        <v>592</v>
      </c>
      <c r="C310" s="57"/>
      <c r="D310" s="23">
        <v>56520</v>
      </c>
      <c r="E310" s="23"/>
      <c r="F310" s="24"/>
      <c r="G310" s="25"/>
      <c r="H310" s="19" t="s">
        <v>706</v>
      </c>
      <c r="I310" s="20"/>
      <c r="J310" s="20"/>
      <c r="K310" s="20"/>
      <c r="L310" s="20"/>
      <c r="M310" s="20"/>
      <c r="N310" s="20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1"/>
      <c r="AJ310" s="20"/>
      <c r="AK310" s="20"/>
      <c r="AL310" s="20"/>
      <c r="AN310" s="20">
        <f t="shared" si="8"/>
        <v>0</v>
      </c>
      <c r="AO310" s="64">
        <f t="shared" si="9"/>
        <v>0</v>
      </c>
    </row>
    <row r="311" spans="1:41">
      <c r="A311" s="43" t="s">
        <v>593</v>
      </c>
      <c r="B311" s="43" t="s">
        <v>594</v>
      </c>
      <c r="C311" s="57"/>
      <c r="D311" s="23">
        <v>607554</v>
      </c>
      <c r="E311" s="23"/>
      <c r="F311" s="24"/>
      <c r="G311" s="25"/>
      <c r="H311" s="19"/>
      <c r="I311" s="20"/>
      <c r="J311" s="20"/>
      <c r="K311" s="20"/>
      <c r="L311" s="20"/>
      <c r="M311" s="20"/>
      <c r="N311" s="20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1"/>
      <c r="AJ311" s="20"/>
      <c r="AK311" s="20"/>
      <c r="AL311" s="20"/>
      <c r="AN311" s="20">
        <f t="shared" si="8"/>
        <v>0</v>
      </c>
      <c r="AO311" s="64">
        <f t="shared" si="9"/>
        <v>0</v>
      </c>
    </row>
    <row r="312" spans="1:41">
      <c r="A312" s="43" t="s">
        <v>595</v>
      </c>
      <c r="B312" s="43" t="s">
        <v>596</v>
      </c>
      <c r="C312" s="57"/>
      <c r="D312" s="23">
        <v>370560</v>
      </c>
      <c r="E312" s="23"/>
      <c r="F312" s="24"/>
      <c r="G312" s="25"/>
      <c r="H312" s="19" t="s">
        <v>735</v>
      </c>
      <c r="I312" s="20">
        <v>92820</v>
      </c>
      <c r="J312" s="20">
        <v>38640</v>
      </c>
      <c r="K312" s="20"/>
      <c r="L312" s="20">
        <v>43350</v>
      </c>
      <c r="M312" s="20">
        <v>18126</v>
      </c>
      <c r="N312" s="20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1"/>
      <c r="AJ312" s="20"/>
      <c r="AK312" s="20"/>
      <c r="AL312" s="20"/>
      <c r="AN312" s="20">
        <f t="shared" si="8"/>
        <v>136170</v>
      </c>
      <c r="AO312" s="64">
        <f t="shared" si="9"/>
        <v>36.747085492227981</v>
      </c>
    </row>
    <row r="313" spans="1:41">
      <c r="A313" s="43" t="s">
        <v>597</v>
      </c>
      <c r="B313" s="43" t="s">
        <v>598</v>
      </c>
      <c r="C313" s="57"/>
      <c r="D313" s="23">
        <v>16788</v>
      </c>
      <c r="E313" s="23"/>
      <c r="F313" s="24"/>
      <c r="G313" s="25"/>
      <c r="H313" s="19"/>
      <c r="I313" s="20"/>
      <c r="J313" s="20"/>
      <c r="K313" s="20"/>
      <c r="L313" s="20"/>
      <c r="M313" s="20"/>
      <c r="N313" s="20"/>
      <c r="O313" s="23"/>
      <c r="P313" s="23"/>
      <c r="Q313" s="23"/>
      <c r="R313" s="23">
        <v>17000</v>
      </c>
      <c r="S313" s="23">
        <v>8518</v>
      </c>
      <c r="T313" s="23"/>
      <c r="U313" s="23"/>
      <c r="V313" s="23"/>
      <c r="W313" s="23"/>
      <c r="X313" s="23">
        <v>106038</v>
      </c>
      <c r="Y313" s="23">
        <v>56473</v>
      </c>
      <c r="Z313" s="23"/>
      <c r="AA313" s="23"/>
      <c r="AB313" s="23"/>
      <c r="AC313" s="23"/>
      <c r="AD313" s="23"/>
      <c r="AE313" s="23"/>
      <c r="AF313" s="23"/>
      <c r="AG313" s="23"/>
      <c r="AH313" s="23"/>
      <c r="AI313" s="21"/>
      <c r="AJ313" s="20"/>
      <c r="AK313" s="20"/>
      <c r="AL313" s="20"/>
      <c r="AN313" s="20">
        <f t="shared" si="8"/>
        <v>123038</v>
      </c>
      <c r="AO313" s="64">
        <f t="shared" si="9"/>
        <v>732.89254229211338</v>
      </c>
    </row>
    <row r="314" spans="1:41">
      <c r="A314" s="43" t="s">
        <v>599</v>
      </c>
      <c r="B314" s="43" t="s">
        <v>600</v>
      </c>
      <c r="C314" s="57"/>
      <c r="D314" s="23">
        <v>6000</v>
      </c>
      <c r="E314" s="23"/>
      <c r="F314" s="24"/>
      <c r="G314" s="25"/>
      <c r="H314" s="19" t="s">
        <v>735</v>
      </c>
      <c r="I314" s="20"/>
      <c r="J314" s="20"/>
      <c r="K314" s="20"/>
      <c r="L314" s="20"/>
      <c r="M314" s="20"/>
      <c r="N314" s="20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1"/>
      <c r="AJ314" s="20"/>
      <c r="AK314" s="20"/>
      <c r="AL314" s="20"/>
      <c r="AN314" s="20">
        <f t="shared" si="8"/>
        <v>0</v>
      </c>
      <c r="AO314" s="64">
        <f t="shared" si="9"/>
        <v>0</v>
      </c>
    </row>
    <row r="315" spans="1:41">
      <c r="A315" s="43" t="s">
        <v>601</v>
      </c>
      <c r="B315" s="43" t="s">
        <v>602</v>
      </c>
      <c r="C315" s="57"/>
      <c r="D315" s="23">
        <v>3450</v>
      </c>
      <c r="E315" s="23"/>
      <c r="F315" s="24"/>
      <c r="G315" s="25"/>
      <c r="H315" s="19" t="s">
        <v>706</v>
      </c>
      <c r="I315" s="20"/>
      <c r="J315" s="20"/>
      <c r="K315" s="20"/>
      <c r="L315" s="20"/>
      <c r="M315" s="20"/>
      <c r="N315" s="20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>
        <v>40400</v>
      </c>
      <c r="AB315" s="23">
        <v>21033</v>
      </c>
      <c r="AC315" s="23"/>
      <c r="AD315" s="23"/>
      <c r="AE315" s="23"/>
      <c r="AF315" s="23"/>
      <c r="AG315" s="23">
        <v>62560</v>
      </c>
      <c r="AH315" s="23">
        <v>32467</v>
      </c>
      <c r="AI315" s="21"/>
      <c r="AJ315" s="20"/>
      <c r="AK315" s="20"/>
      <c r="AL315" s="20"/>
      <c r="AN315" s="20">
        <f t="shared" si="8"/>
        <v>102960</v>
      </c>
      <c r="AO315" s="64">
        <f t="shared" si="9"/>
        <v>2984.3478260869565</v>
      </c>
    </row>
    <row r="316" spans="1:41">
      <c r="A316" s="43" t="s">
        <v>603</v>
      </c>
      <c r="B316" s="43" t="s">
        <v>604</v>
      </c>
      <c r="C316" s="57"/>
      <c r="D316" s="23">
        <v>89352</v>
      </c>
      <c r="E316" s="23"/>
      <c r="F316" s="24"/>
      <c r="G316" s="25"/>
      <c r="H316" s="19"/>
      <c r="I316" s="20"/>
      <c r="J316" s="20"/>
      <c r="K316" s="20"/>
      <c r="L316" s="20"/>
      <c r="M316" s="20"/>
      <c r="N316" s="20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1"/>
      <c r="AJ316" s="20"/>
      <c r="AK316" s="20"/>
      <c r="AL316" s="20"/>
      <c r="AN316" s="20">
        <f t="shared" si="8"/>
        <v>0</v>
      </c>
      <c r="AO316" s="64">
        <f t="shared" si="9"/>
        <v>0</v>
      </c>
    </row>
    <row r="317" spans="1:41">
      <c r="A317" s="43" t="s">
        <v>605</v>
      </c>
      <c r="B317" s="43" t="s">
        <v>606</v>
      </c>
      <c r="C317" s="57"/>
      <c r="D317" s="23">
        <v>54000</v>
      </c>
      <c r="E317" s="23"/>
      <c r="F317" s="24"/>
      <c r="G317" s="25"/>
      <c r="H317" s="19"/>
      <c r="I317" s="20"/>
      <c r="J317" s="20"/>
      <c r="K317" s="20"/>
      <c r="L317" s="20"/>
      <c r="M317" s="20"/>
      <c r="N317" s="20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1"/>
      <c r="AJ317" s="20"/>
      <c r="AK317" s="20"/>
      <c r="AL317" s="20"/>
      <c r="AN317" s="20">
        <f t="shared" si="8"/>
        <v>0</v>
      </c>
      <c r="AO317" s="64">
        <f t="shared" si="9"/>
        <v>0</v>
      </c>
    </row>
    <row r="318" spans="1:41">
      <c r="A318" s="43" t="s">
        <v>607</v>
      </c>
      <c r="B318" s="43" t="s">
        <v>608</v>
      </c>
      <c r="C318" s="57"/>
      <c r="D318" s="23">
        <v>253764</v>
      </c>
      <c r="E318" s="23"/>
      <c r="F318" s="24"/>
      <c r="G318" s="25"/>
      <c r="H318" s="19" t="s">
        <v>706</v>
      </c>
      <c r="I318" s="20">
        <v>23040</v>
      </c>
      <c r="J318" s="20">
        <v>11870</v>
      </c>
      <c r="K318" s="20"/>
      <c r="L318" s="20"/>
      <c r="M318" s="20"/>
      <c r="N318" s="20"/>
      <c r="O318" s="23">
        <v>37304</v>
      </c>
      <c r="P318" s="23">
        <v>18794</v>
      </c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1"/>
      <c r="AJ318" s="20"/>
      <c r="AK318" s="20"/>
      <c r="AL318" s="20"/>
      <c r="AN318" s="20">
        <f t="shared" si="8"/>
        <v>60344</v>
      </c>
      <c r="AO318" s="64">
        <f t="shared" si="9"/>
        <v>23.779574722970949</v>
      </c>
    </row>
    <row r="319" spans="1:41">
      <c r="A319" s="43" t="s">
        <v>609</v>
      </c>
      <c r="B319" s="43" t="s">
        <v>610</v>
      </c>
      <c r="C319" s="57"/>
      <c r="D319" s="23">
        <v>14800</v>
      </c>
      <c r="E319" s="23"/>
      <c r="F319" s="24"/>
      <c r="G319" s="25"/>
      <c r="H319" s="19"/>
      <c r="I319" s="20"/>
      <c r="J319" s="20"/>
      <c r="K319" s="20"/>
      <c r="L319" s="20"/>
      <c r="M319" s="20"/>
      <c r="N319" s="20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1"/>
      <c r="AJ319" s="20"/>
      <c r="AK319" s="20"/>
      <c r="AL319" s="20"/>
      <c r="AN319" s="20">
        <f t="shared" si="8"/>
        <v>0</v>
      </c>
      <c r="AO319" s="64">
        <f t="shared" si="9"/>
        <v>0</v>
      </c>
    </row>
    <row r="320" spans="1:41">
      <c r="A320" s="43" t="s">
        <v>611</v>
      </c>
      <c r="B320" s="43" t="s">
        <v>612</v>
      </c>
      <c r="C320" s="57"/>
      <c r="D320" s="23">
        <v>77344</v>
      </c>
      <c r="E320" s="23"/>
      <c r="F320" s="24"/>
      <c r="G320" s="25"/>
      <c r="H320" s="19" t="s">
        <v>706</v>
      </c>
      <c r="I320" s="20"/>
      <c r="J320" s="20"/>
      <c r="K320" s="20"/>
      <c r="L320" s="20"/>
      <c r="M320" s="20"/>
      <c r="N320" s="20"/>
      <c r="O320" s="23"/>
      <c r="P320" s="23"/>
      <c r="Q320" s="23"/>
      <c r="R320" s="23">
        <v>86016</v>
      </c>
      <c r="S320" s="23">
        <v>39772</v>
      </c>
      <c r="T320" s="23"/>
      <c r="U320" s="23">
        <v>205840</v>
      </c>
      <c r="V320" s="23">
        <v>111169</v>
      </c>
      <c r="W320" s="23"/>
      <c r="X320" s="23">
        <v>249680</v>
      </c>
      <c r="Y320" s="23">
        <v>127422</v>
      </c>
      <c r="Z320" s="23"/>
      <c r="AA320" s="23"/>
      <c r="AB320" s="23"/>
      <c r="AC320" s="23"/>
      <c r="AD320" s="23"/>
      <c r="AE320" s="23"/>
      <c r="AF320" s="23"/>
      <c r="AG320" s="23"/>
      <c r="AH320" s="23"/>
      <c r="AI320" s="21"/>
      <c r="AJ320" s="20"/>
      <c r="AK320" s="20"/>
      <c r="AL320" s="20"/>
      <c r="AN320" s="20">
        <f t="shared" si="8"/>
        <v>541536</v>
      </c>
      <c r="AO320" s="64">
        <f t="shared" si="9"/>
        <v>700.16549441456345</v>
      </c>
    </row>
    <row r="321" spans="1:41">
      <c r="A321" s="43" t="s">
        <v>613</v>
      </c>
      <c r="B321" s="43" t="s">
        <v>614</v>
      </c>
      <c r="C321" s="57"/>
      <c r="D321" s="23">
        <v>154500</v>
      </c>
      <c r="E321" s="23"/>
      <c r="F321" s="24"/>
      <c r="G321" s="25"/>
      <c r="H321" s="19"/>
      <c r="I321" s="20"/>
      <c r="J321" s="20"/>
      <c r="K321" s="20"/>
      <c r="L321" s="20"/>
      <c r="M321" s="20"/>
      <c r="N321" s="20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1"/>
      <c r="AJ321" s="20"/>
      <c r="AK321" s="20"/>
      <c r="AL321" s="20"/>
      <c r="AN321" s="20">
        <f t="shared" si="8"/>
        <v>0</v>
      </c>
      <c r="AO321" s="64">
        <f t="shared" si="9"/>
        <v>0</v>
      </c>
    </row>
    <row r="322" spans="1:41">
      <c r="A322" s="43" t="s">
        <v>615</v>
      </c>
      <c r="B322" s="50" t="s">
        <v>602</v>
      </c>
      <c r="C322" s="57"/>
      <c r="D322" s="23">
        <v>34240</v>
      </c>
      <c r="E322" s="23"/>
      <c r="F322" s="24"/>
      <c r="G322" s="25"/>
      <c r="H322" s="19"/>
      <c r="I322" s="20"/>
      <c r="J322" s="20"/>
      <c r="K322" s="20"/>
      <c r="L322" s="20"/>
      <c r="M322" s="20"/>
      <c r="N322" s="20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1"/>
      <c r="AJ322" s="20"/>
      <c r="AK322" s="20"/>
      <c r="AL322" s="20"/>
      <c r="AN322" s="20">
        <f t="shared" si="8"/>
        <v>0</v>
      </c>
      <c r="AO322" s="64">
        <f t="shared" si="9"/>
        <v>0</v>
      </c>
    </row>
    <row r="323" spans="1:41">
      <c r="A323" s="43" t="s">
        <v>616</v>
      </c>
      <c r="B323" s="43" t="s">
        <v>617</v>
      </c>
      <c r="C323" s="57"/>
      <c r="D323" s="23">
        <v>6850</v>
      </c>
      <c r="E323" s="23"/>
      <c r="F323" s="24"/>
      <c r="G323" s="25"/>
      <c r="H323" s="19"/>
      <c r="I323" s="20"/>
      <c r="J323" s="20"/>
      <c r="K323" s="20"/>
      <c r="L323" s="20"/>
      <c r="M323" s="20"/>
      <c r="N323" s="20"/>
      <c r="O323" s="23"/>
      <c r="P323" s="23"/>
      <c r="Q323" s="23"/>
      <c r="R323" s="23">
        <v>10285</v>
      </c>
      <c r="S323" s="23">
        <v>5444</v>
      </c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1"/>
      <c r="AJ323" s="20"/>
      <c r="AK323" s="20"/>
      <c r="AL323" s="20"/>
      <c r="AN323" s="20">
        <f t="shared" si="8"/>
        <v>10285</v>
      </c>
      <c r="AO323" s="64">
        <f t="shared" si="9"/>
        <v>150.14598540145985</v>
      </c>
    </row>
    <row r="324" spans="1:41">
      <c r="A324" s="43" t="s">
        <v>618</v>
      </c>
      <c r="B324" s="43" t="s">
        <v>619</v>
      </c>
      <c r="C324" s="57"/>
      <c r="D324" s="23">
        <v>2850</v>
      </c>
      <c r="E324" s="23"/>
      <c r="F324" s="24"/>
      <c r="G324" s="25"/>
      <c r="H324" s="19"/>
      <c r="I324" s="20"/>
      <c r="J324" s="20"/>
      <c r="K324" s="20"/>
      <c r="L324" s="20"/>
      <c r="M324" s="20"/>
      <c r="N324" s="20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1"/>
      <c r="AJ324" s="20"/>
      <c r="AK324" s="20"/>
      <c r="AL324" s="20"/>
      <c r="AN324" s="20">
        <f t="shared" si="8"/>
        <v>0</v>
      </c>
      <c r="AO324" s="64">
        <f t="shared" si="9"/>
        <v>0</v>
      </c>
    </row>
    <row r="325" spans="1:41">
      <c r="A325" s="43" t="s">
        <v>620</v>
      </c>
      <c r="B325" s="43" t="s">
        <v>621</v>
      </c>
      <c r="C325" s="57"/>
      <c r="D325" s="23">
        <v>10000</v>
      </c>
      <c r="E325" s="23"/>
      <c r="F325" s="24"/>
      <c r="G325" s="25"/>
      <c r="H325" s="19" t="s">
        <v>735</v>
      </c>
      <c r="I325" s="20"/>
      <c r="J325" s="20"/>
      <c r="K325" s="20"/>
      <c r="L325" s="20"/>
      <c r="M325" s="20"/>
      <c r="N325" s="20"/>
      <c r="O325" s="23">
        <v>29400</v>
      </c>
      <c r="P325" s="23">
        <v>14900</v>
      </c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1"/>
      <c r="AJ325" s="20"/>
      <c r="AK325" s="20"/>
      <c r="AL325" s="20"/>
      <c r="AN325" s="20">
        <f t="shared" si="8"/>
        <v>29400</v>
      </c>
      <c r="AO325" s="64">
        <f t="shared" si="9"/>
        <v>294</v>
      </c>
    </row>
    <row r="326" spans="1:41">
      <c r="A326" s="43" t="s">
        <v>622</v>
      </c>
      <c r="B326" s="43" t="s">
        <v>623</v>
      </c>
      <c r="C326" s="57"/>
      <c r="D326" s="23">
        <v>38640</v>
      </c>
      <c r="E326" s="23"/>
      <c r="F326" s="24"/>
      <c r="G326" s="25"/>
      <c r="H326" s="19"/>
      <c r="I326" s="20"/>
      <c r="J326" s="20"/>
      <c r="K326" s="20"/>
      <c r="L326" s="20"/>
      <c r="M326" s="20"/>
      <c r="N326" s="20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1"/>
      <c r="AJ326" s="20"/>
      <c r="AK326" s="20"/>
      <c r="AL326" s="20"/>
      <c r="AN326" s="20">
        <f t="shared" ref="AN326:AN389" si="10">SUM(I326+L326+O326+R326+U326+X326+AA326+AD326+AG326)</f>
        <v>0</v>
      </c>
      <c r="AO326" s="64">
        <f t="shared" ref="AO326:AO389" si="11">(AN326*100/D326)</f>
        <v>0</v>
      </c>
    </row>
    <row r="327" spans="1:41">
      <c r="A327" s="43" t="s">
        <v>624</v>
      </c>
      <c r="B327" s="43" t="s">
        <v>625</v>
      </c>
      <c r="C327" s="57"/>
      <c r="D327" s="23">
        <v>19550</v>
      </c>
      <c r="E327" s="23"/>
      <c r="F327" s="24"/>
      <c r="G327" s="25"/>
      <c r="H327" s="19" t="s">
        <v>706</v>
      </c>
      <c r="I327" s="20"/>
      <c r="J327" s="20"/>
      <c r="K327" s="20"/>
      <c r="L327" s="20"/>
      <c r="M327" s="20"/>
      <c r="N327" s="20"/>
      <c r="O327" s="23">
        <v>38720</v>
      </c>
      <c r="P327" s="23">
        <v>19570</v>
      </c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1"/>
      <c r="AJ327" s="20"/>
      <c r="AK327" s="20"/>
      <c r="AL327" s="20"/>
      <c r="AN327" s="20">
        <f t="shared" si="10"/>
        <v>38720</v>
      </c>
      <c r="AO327" s="64">
        <f t="shared" si="11"/>
        <v>198.05626598465474</v>
      </c>
    </row>
    <row r="328" spans="1:41">
      <c r="A328" s="43" t="s">
        <v>626</v>
      </c>
      <c r="B328" s="43" t="s">
        <v>627</v>
      </c>
      <c r="C328" s="57"/>
      <c r="D328" s="23">
        <v>31498</v>
      </c>
      <c r="E328" s="23"/>
      <c r="F328" s="24"/>
      <c r="G328" s="25"/>
      <c r="H328" s="19"/>
      <c r="I328" s="20"/>
      <c r="J328" s="20"/>
      <c r="K328" s="20"/>
      <c r="L328" s="20"/>
      <c r="M328" s="20"/>
      <c r="N328" s="20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1"/>
      <c r="AJ328" s="20"/>
      <c r="AK328" s="20"/>
      <c r="AL328" s="20"/>
      <c r="AN328" s="20">
        <f t="shared" si="10"/>
        <v>0</v>
      </c>
      <c r="AO328" s="64">
        <f t="shared" si="11"/>
        <v>0</v>
      </c>
    </row>
    <row r="329" spans="1:41">
      <c r="A329" s="43" t="s">
        <v>628</v>
      </c>
      <c r="B329" s="43" t="s">
        <v>629</v>
      </c>
      <c r="C329" s="57"/>
      <c r="D329" s="23">
        <v>73717</v>
      </c>
      <c r="E329" s="23"/>
      <c r="F329" s="24"/>
      <c r="G329" s="25"/>
      <c r="H329" s="19"/>
      <c r="I329" s="20"/>
      <c r="J329" s="20"/>
      <c r="K329" s="20"/>
      <c r="L329" s="20"/>
      <c r="M329" s="20"/>
      <c r="N329" s="20"/>
      <c r="O329" s="23"/>
      <c r="P329" s="23"/>
      <c r="Q329" s="23"/>
      <c r="R329" s="23">
        <v>65314</v>
      </c>
      <c r="S329" s="23">
        <v>34744</v>
      </c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1"/>
      <c r="AJ329" s="20"/>
      <c r="AK329" s="20"/>
      <c r="AL329" s="20"/>
      <c r="AN329" s="20">
        <f t="shared" si="10"/>
        <v>65314</v>
      </c>
      <c r="AO329" s="64">
        <f t="shared" si="11"/>
        <v>88.601001125927539</v>
      </c>
    </row>
    <row r="330" spans="1:41">
      <c r="A330" s="43" t="s">
        <v>630</v>
      </c>
      <c r="B330" s="43" t="s">
        <v>631</v>
      </c>
      <c r="C330" s="57"/>
      <c r="D330" s="23">
        <v>879875</v>
      </c>
      <c r="E330" s="23"/>
      <c r="F330" s="24"/>
      <c r="G330" s="25"/>
      <c r="H330" s="19"/>
      <c r="I330" s="20">
        <v>388649</v>
      </c>
      <c r="J330" s="20">
        <v>189137</v>
      </c>
      <c r="K330" s="20"/>
      <c r="L330" s="20"/>
      <c r="M330" s="20"/>
      <c r="N330" s="20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>
        <v>69412</v>
      </c>
      <c r="AE330" s="23">
        <v>35938</v>
      </c>
      <c r="AF330" s="23"/>
      <c r="AG330" s="23"/>
      <c r="AH330" s="23"/>
      <c r="AI330" s="21"/>
      <c r="AJ330" s="20"/>
      <c r="AK330" s="20"/>
      <c r="AL330" s="20"/>
      <c r="AN330" s="20">
        <f t="shared" si="10"/>
        <v>458061</v>
      </c>
      <c r="AO330" s="64">
        <f t="shared" si="11"/>
        <v>52.059781218923142</v>
      </c>
    </row>
    <row r="331" spans="1:41">
      <c r="A331" s="43" t="s">
        <v>632</v>
      </c>
      <c r="B331" s="43" t="s">
        <v>633</v>
      </c>
      <c r="C331" s="57"/>
      <c r="D331" s="23">
        <v>70664</v>
      </c>
      <c r="E331" s="23"/>
      <c r="F331" s="24"/>
      <c r="G331" s="25"/>
      <c r="H331" s="19" t="s">
        <v>707</v>
      </c>
      <c r="I331" s="20"/>
      <c r="J331" s="20"/>
      <c r="K331" s="20"/>
      <c r="L331" s="20"/>
      <c r="M331" s="20"/>
      <c r="N331" s="20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>
        <v>67600</v>
      </c>
      <c r="AH331" s="23">
        <v>16213</v>
      </c>
      <c r="AI331" s="21"/>
      <c r="AJ331" s="20"/>
      <c r="AK331" s="20"/>
      <c r="AL331" s="20"/>
      <c r="AN331" s="20">
        <f t="shared" si="10"/>
        <v>67600</v>
      </c>
      <c r="AO331" s="64">
        <f t="shared" si="11"/>
        <v>95.663987320276235</v>
      </c>
    </row>
    <row r="332" spans="1:41">
      <c r="A332" s="43" t="s">
        <v>634</v>
      </c>
      <c r="B332" s="43" t="s">
        <v>635</v>
      </c>
      <c r="C332" s="57"/>
      <c r="D332" s="23">
        <v>210251</v>
      </c>
      <c r="E332" s="23"/>
      <c r="F332" s="24"/>
      <c r="G332" s="25"/>
      <c r="H332" s="19"/>
      <c r="I332" s="20"/>
      <c r="J332" s="20"/>
      <c r="K332" s="20"/>
      <c r="L332" s="20"/>
      <c r="M332" s="20"/>
      <c r="N332" s="20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1"/>
      <c r="AJ332" s="20"/>
      <c r="AK332" s="20"/>
      <c r="AL332" s="20"/>
      <c r="AN332" s="20">
        <f t="shared" si="10"/>
        <v>0</v>
      </c>
      <c r="AO332" s="64">
        <f t="shared" si="11"/>
        <v>0</v>
      </c>
    </row>
    <row r="333" spans="1:41">
      <c r="A333" s="43" t="s">
        <v>636</v>
      </c>
      <c r="B333" s="43" t="s">
        <v>637</v>
      </c>
      <c r="C333" s="57"/>
      <c r="D333" s="23">
        <v>61307</v>
      </c>
      <c r="E333" s="23"/>
      <c r="F333" s="24"/>
      <c r="G333" s="25"/>
      <c r="H333" s="19"/>
      <c r="I333" s="20"/>
      <c r="J333" s="20"/>
      <c r="K333" s="20"/>
      <c r="L333" s="20"/>
      <c r="M333" s="20"/>
      <c r="N333" s="20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1"/>
      <c r="AJ333" s="20"/>
      <c r="AK333" s="20"/>
      <c r="AL333" s="20"/>
      <c r="AN333" s="20">
        <f t="shared" si="10"/>
        <v>0</v>
      </c>
      <c r="AO333" s="64">
        <f t="shared" si="11"/>
        <v>0</v>
      </c>
    </row>
    <row r="334" spans="1:41">
      <c r="A334" s="43" t="s">
        <v>638</v>
      </c>
      <c r="B334" s="43" t="s">
        <v>639</v>
      </c>
      <c r="C334" s="57"/>
      <c r="D334" s="23">
        <v>12060</v>
      </c>
      <c r="E334" s="23"/>
      <c r="F334" s="24"/>
      <c r="G334" s="25"/>
      <c r="H334" s="19"/>
      <c r="I334" s="20">
        <v>15300</v>
      </c>
      <c r="J334" s="20">
        <v>6430</v>
      </c>
      <c r="K334" s="20"/>
      <c r="L334" s="20"/>
      <c r="M334" s="20"/>
      <c r="N334" s="20"/>
      <c r="O334" s="23"/>
      <c r="P334" s="23"/>
      <c r="Q334" s="23"/>
      <c r="R334" s="23">
        <v>63750</v>
      </c>
      <c r="S334" s="23">
        <v>37195</v>
      </c>
      <c r="T334" s="23"/>
      <c r="U334" s="23">
        <v>319681</v>
      </c>
      <c r="V334" s="23">
        <v>175503</v>
      </c>
      <c r="W334" s="23"/>
      <c r="X334" s="23"/>
      <c r="Y334" s="23"/>
      <c r="Z334" s="23"/>
      <c r="AA334" s="23">
        <v>6800</v>
      </c>
      <c r="AB334" s="23">
        <v>1803</v>
      </c>
      <c r="AC334" s="23"/>
      <c r="AD334" s="23"/>
      <c r="AE334" s="23"/>
      <c r="AF334" s="23"/>
      <c r="AG334" s="23"/>
      <c r="AH334" s="23"/>
      <c r="AI334" s="21"/>
      <c r="AJ334" s="20"/>
      <c r="AK334" s="20"/>
      <c r="AL334" s="20"/>
      <c r="AN334" s="20">
        <f t="shared" si="10"/>
        <v>405531</v>
      </c>
      <c r="AO334" s="64">
        <f t="shared" si="11"/>
        <v>3362.6119402985073</v>
      </c>
    </row>
    <row r="335" spans="1:41">
      <c r="A335" s="43" t="s">
        <v>640</v>
      </c>
      <c r="B335" s="43" t="s">
        <v>641</v>
      </c>
      <c r="C335" s="57"/>
      <c r="D335" s="23">
        <v>9500</v>
      </c>
      <c r="E335" s="23"/>
      <c r="F335" s="24"/>
      <c r="G335" s="25"/>
      <c r="H335" s="19"/>
      <c r="I335" s="20"/>
      <c r="J335" s="20"/>
      <c r="K335" s="20"/>
      <c r="L335" s="20"/>
      <c r="M335" s="20"/>
      <c r="N335" s="20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1"/>
      <c r="AJ335" s="20"/>
      <c r="AK335" s="20"/>
      <c r="AL335" s="20"/>
      <c r="AN335" s="20">
        <f t="shared" si="10"/>
        <v>0</v>
      </c>
      <c r="AO335" s="64">
        <f t="shared" si="11"/>
        <v>0</v>
      </c>
    </row>
    <row r="336" spans="1:41">
      <c r="A336" s="43" t="s">
        <v>642</v>
      </c>
      <c r="B336" s="43" t="s">
        <v>643</v>
      </c>
      <c r="C336" s="57"/>
      <c r="D336" s="23">
        <v>28728</v>
      </c>
      <c r="E336" s="23"/>
      <c r="F336" s="24"/>
      <c r="G336" s="25"/>
      <c r="H336" s="19"/>
      <c r="I336" s="20"/>
      <c r="J336" s="20"/>
      <c r="K336" s="20"/>
      <c r="L336" s="20"/>
      <c r="M336" s="20"/>
      <c r="N336" s="20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1"/>
      <c r="AJ336" s="20"/>
      <c r="AK336" s="20"/>
      <c r="AL336" s="20"/>
      <c r="AN336" s="20">
        <f t="shared" si="10"/>
        <v>0</v>
      </c>
      <c r="AO336" s="64">
        <f t="shared" si="11"/>
        <v>0</v>
      </c>
    </row>
    <row r="337" spans="1:41">
      <c r="A337" s="43" t="s">
        <v>795</v>
      </c>
      <c r="B337" s="43" t="s">
        <v>796</v>
      </c>
      <c r="C337" s="57"/>
      <c r="D337" s="23"/>
      <c r="E337" s="23"/>
      <c r="F337" s="24"/>
      <c r="G337" s="25"/>
      <c r="H337" s="19"/>
      <c r="I337" s="20"/>
      <c r="J337" s="20"/>
      <c r="K337" s="20"/>
      <c r="L337" s="20"/>
      <c r="M337" s="20"/>
      <c r="N337" s="20"/>
      <c r="O337" s="23">
        <v>662320</v>
      </c>
      <c r="P337" s="23">
        <v>322722</v>
      </c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1"/>
      <c r="AJ337" s="20"/>
      <c r="AK337" s="20"/>
      <c r="AL337" s="20"/>
      <c r="AN337" s="20">
        <f t="shared" si="10"/>
        <v>662320</v>
      </c>
      <c r="AO337" s="64" t="e">
        <f t="shared" si="11"/>
        <v>#DIV/0!</v>
      </c>
    </row>
    <row r="338" spans="1:41">
      <c r="A338" s="43" t="s">
        <v>644</v>
      </c>
      <c r="B338" s="43" t="s">
        <v>645</v>
      </c>
      <c r="C338" s="57"/>
      <c r="D338" s="23">
        <v>263146</v>
      </c>
      <c r="E338" s="23"/>
      <c r="F338" s="24"/>
      <c r="G338" s="25"/>
      <c r="H338" s="19" t="s">
        <v>707</v>
      </c>
      <c r="I338" s="20"/>
      <c r="J338" s="20"/>
      <c r="K338" s="20"/>
      <c r="L338" s="20"/>
      <c r="M338" s="20"/>
      <c r="N338" s="20"/>
      <c r="O338" s="23">
        <v>200653</v>
      </c>
      <c r="P338" s="23">
        <v>105272</v>
      </c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1"/>
      <c r="AJ338" s="20"/>
      <c r="AK338" s="20"/>
      <c r="AL338" s="20"/>
      <c r="AN338" s="20">
        <f t="shared" si="10"/>
        <v>200653</v>
      </c>
      <c r="AO338" s="64">
        <f t="shared" si="11"/>
        <v>76.251586571713048</v>
      </c>
    </row>
    <row r="339" spans="1:41">
      <c r="A339" s="43" t="s">
        <v>646</v>
      </c>
      <c r="B339" s="43" t="s">
        <v>647</v>
      </c>
      <c r="C339" s="57"/>
      <c r="D339" s="23">
        <v>191024</v>
      </c>
      <c r="E339" s="23"/>
      <c r="F339" s="24"/>
      <c r="G339" s="25"/>
      <c r="H339" s="19" t="s">
        <v>707</v>
      </c>
      <c r="I339" s="20"/>
      <c r="J339" s="20"/>
      <c r="K339" s="20"/>
      <c r="L339" s="20"/>
      <c r="M339" s="20"/>
      <c r="N339" s="20"/>
      <c r="O339" s="23"/>
      <c r="P339" s="23"/>
      <c r="Q339" s="23"/>
      <c r="R339" s="23">
        <v>944050</v>
      </c>
      <c r="S339" s="23">
        <v>472494</v>
      </c>
      <c r="T339" s="23"/>
      <c r="U339" s="23">
        <v>78200</v>
      </c>
      <c r="V339" s="23">
        <v>39743</v>
      </c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1"/>
      <c r="AJ339" s="20"/>
      <c r="AK339" s="20"/>
      <c r="AL339" s="20"/>
      <c r="AN339" s="20">
        <f t="shared" si="10"/>
        <v>1022250</v>
      </c>
      <c r="AO339" s="64">
        <f t="shared" si="11"/>
        <v>535.14218108719319</v>
      </c>
    </row>
    <row r="340" spans="1:41">
      <c r="A340" s="43" t="s">
        <v>648</v>
      </c>
      <c r="B340" s="43" t="s">
        <v>649</v>
      </c>
      <c r="C340" s="57"/>
      <c r="D340" s="23">
        <v>66104118</v>
      </c>
      <c r="E340" s="23"/>
      <c r="F340" s="24"/>
      <c r="G340" s="25"/>
      <c r="H340" s="19"/>
      <c r="I340" s="20"/>
      <c r="J340" s="20"/>
      <c r="K340" s="20"/>
      <c r="L340" s="20">
        <v>14174700</v>
      </c>
      <c r="M340" s="20">
        <v>8045220</v>
      </c>
      <c r="N340" s="20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1"/>
      <c r="AJ340" s="20"/>
      <c r="AK340" s="20"/>
      <c r="AL340" s="20"/>
      <c r="AN340" s="20">
        <f t="shared" si="10"/>
        <v>14174700</v>
      </c>
      <c r="AO340" s="64">
        <f t="shared" si="11"/>
        <v>21.442990889009366</v>
      </c>
    </row>
    <row r="341" spans="1:41">
      <c r="A341" s="43" t="s">
        <v>650</v>
      </c>
      <c r="B341" s="43" t="s">
        <v>651</v>
      </c>
      <c r="C341" s="57"/>
      <c r="D341" s="23">
        <v>324616</v>
      </c>
      <c r="E341" s="23"/>
      <c r="F341" s="24"/>
      <c r="G341" s="25"/>
      <c r="H341" s="19"/>
      <c r="I341" s="20">
        <v>183941</v>
      </c>
      <c r="J341" s="20">
        <v>102255</v>
      </c>
      <c r="K341" s="20"/>
      <c r="L341" s="20">
        <v>63750</v>
      </c>
      <c r="M341" s="20">
        <v>36574</v>
      </c>
      <c r="N341" s="20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1"/>
      <c r="AJ341" s="20"/>
      <c r="AK341" s="20"/>
      <c r="AL341" s="20"/>
      <c r="AN341" s="20">
        <f t="shared" si="10"/>
        <v>247691</v>
      </c>
      <c r="AO341" s="64">
        <f t="shared" si="11"/>
        <v>76.3027700421421</v>
      </c>
    </row>
    <row r="342" spans="1:41">
      <c r="A342" s="43" t="s">
        <v>652</v>
      </c>
      <c r="B342" s="43" t="s">
        <v>653</v>
      </c>
      <c r="C342" s="57"/>
      <c r="D342" s="23">
        <v>31392</v>
      </c>
      <c r="E342" s="23"/>
      <c r="F342" s="24"/>
      <c r="G342" s="25"/>
      <c r="H342" s="19"/>
      <c r="I342" s="20"/>
      <c r="J342" s="20"/>
      <c r="K342" s="20"/>
      <c r="L342" s="20"/>
      <c r="M342" s="20"/>
      <c r="N342" s="20"/>
      <c r="O342" s="23">
        <v>7140</v>
      </c>
      <c r="P342" s="23">
        <v>4244</v>
      </c>
      <c r="Q342" s="23"/>
      <c r="R342" s="23"/>
      <c r="S342" s="23"/>
      <c r="T342" s="23"/>
      <c r="U342" s="23"/>
      <c r="V342" s="23"/>
      <c r="W342" s="23"/>
      <c r="X342" s="23">
        <v>6469</v>
      </c>
      <c r="Y342" s="23">
        <v>3681</v>
      </c>
      <c r="Z342" s="23"/>
      <c r="AA342" s="23"/>
      <c r="AB342" s="23"/>
      <c r="AC342" s="23"/>
      <c r="AD342" s="23"/>
      <c r="AE342" s="23"/>
      <c r="AF342" s="23"/>
      <c r="AG342" s="23"/>
      <c r="AH342" s="23"/>
      <c r="AI342" s="21"/>
      <c r="AJ342" s="20"/>
      <c r="AK342" s="20"/>
      <c r="AL342" s="20"/>
      <c r="AN342" s="20">
        <f t="shared" si="10"/>
        <v>13609</v>
      </c>
      <c r="AO342" s="64">
        <f t="shared" si="11"/>
        <v>43.351809378185528</v>
      </c>
    </row>
    <row r="343" spans="1:41">
      <c r="A343" s="43" t="s">
        <v>654</v>
      </c>
      <c r="B343" s="43" t="s">
        <v>655</v>
      </c>
      <c r="C343" s="57"/>
      <c r="D343" s="23">
        <v>29751</v>
      </c>
      <c r="E343" s="23"/>
      <c r="F343" s="24"/>
      <c r="G343" s="25"/>
      <c r="H343" s="19" t="s">
        <v>706</v>
      </c>
      <c r="I343" s="20"/>
      <c r="J343" s="20"/>
      <c r="K343" s="20"/>
      <c r="L343" s="20"/>
      <c r="M343" s="20"/>
      <c r="N343" s="20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1"/>
      <c r="AJ343" s="20"/>
      <c r="AK343" s="20"/>
      <c r="AL343" s="20"/>
      <c r="AN343" s="20">
        <f t="shared" si="10"/>
        <v>0</v>
      </c>
      <c r="AO343" s="64">
        <f t="shared" si="11"/>
        <v>0</v>
      </c>
    </row>
    <row r="344" spans="1:41">
      <c r="A344" s="43" t="s">
        <v>656</v>
      </c>
      <c r="B344" s="43" t="s">
        <v>657</v>
      </c>
      <c r="C344" s="57"/>
      <c r="D344" s="23">
        <v>41000</v>
      </c>
      <c r="E344" s="23"/>
      <c r="F344" s="24"/>
      <c r="G344" s="25"/>
      <c r="H344" s="19"/>
      <c r="I344" s="20"/>
      <c r="J344" s="20"/>
      <c r="K344" s="20"/>
      <c r="L344" s="20"/>
      <c r="M344" s="20"/>
      <c r="N344" s="20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1"/>
      <c r="AJ344" s="20"/>
      <c r="AK344" s="20"/>
      <c r="AL344" s="20"/>
      <c r="AN344" s="20">
        <f t="shared" si="10"/>
        <v>0</v>
      </c>
      <c r="AO344" s="64">
        <f t="shared" si="11"/>
        <v>0</v>
      </c>
    </row>
    <row r="345" spans="1:41">
      <c r="A345" s="43" t="s">
        <v>658</v>
      </c>
      <c r="B345" s="43" t="s">
        <v>659</v>
      </c>
      <c r="C345" s="57"/>
      <c r="D345" s="23">
        <v>201765</v>
      </c>
      <c r="E345" s="23"/>
      <c r="F345" s="24"/>
      <c r="G345" s="25"/>
      <c r="H345" s="19" t="s">
        <v>706</v>
      </c>
      <c r="I345" s="20">
        <v>152758</v>
      </c>
      <c r="J345" s="20">
        <v>66366</v>
      </c>
      <c r="K345" s="20"/>
      <c r="L345" s="20">
        <v>79680</v>
      </c>
      <c r="M345" s="20">
        <v>42501</v>
      </c>
      <c r="N345" s="20"/>
      <c r="O345" s="23"/>
      <c r="P345" s="23"/>
      <c r="Q345" s="23"/>
      <c r="R345" s="23">
        <v>6810</v>
      </c>
      <c r="S345" s="23">
        <v>4149</v>
      </c>
      <c r="T345" s="23"/>
      <c r="U345" s="23">
        <v>85935</v>
      </c>
      <c r="V345" s="23">
        <v>48756</v>
      </c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>
        <v>1400</v>
      </c>
      <c r="AH345" s="23">
        <v>827</v>
      </c>
      <c r="AI345" s="21"/>
      <c r="AJ345" s="20"/>
      <c r="AK345" s="20"/>
      <c r="AL345" s="20"/>
      <c r="AN345" s="20">
        <f t="shared" si="10"/>
        <v>326583</v>
      </c>
      <c r="AO345" s="64">
        <f t="shared" si="11"/>
        <v>161.86305850866106</v>
      </c>
    </row>
    <row r="346" spans="1:41">
      <c r="A346" s="43" t="s">
        <v>660</v>
      </c>
      <c r="B346" s="43" t="s">
        <v>661</v>
      </c>
      <c r="C346" s="57"/>
      <c r="D346" s="23">
        <v>18488</v>
      </c>
      <c r="E346" s="23"/>
      <c r="F346" s="24"/>
      <c r="G346" s="25"/>
      <c r="H346" s="19"/>
      <c r="I346" s="20"/>
      <c r="J346" s="20"/>
      <c r="K346" s="20"/>
      <c r="L346" s="20"/>
      <c r="M346" s="20"/>
      <c r="N346" s="20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1"/>
      <c r="AJ346" s="20"/>
      <c r="AK346" s="20"/>
      <c r="AL346" s="20"/>
      <c r="AN346" s="20">
        <f t="shared" si="10"/>
        <v>0</v>
      </c>
      <c r="AO346" s="64">
        <f t="shared" si="11"/>
        <v>0</v>
      </c>
    </row>
    <row r="347" spans="1:41">
      <c r="A347" s="43" t="s">
        <v>662</v>
      </c>
      <c r="B347" s="43" t="s">
        <v>663</v>
      </c>
      <c r="C347" s="57"/>
      <c r="D347" s="23">
        <v>2900</v>
      </c>
      <c r="E347" s="23"/>
      <c r="F347" s="24"/>
      <c r="G347" s="25"/>
      <c r="H347" s="19"/>
      <c r="I347" s="20"/>
      <c r="J347" s="20"/>
      <c r="K347" s="20"/>
      <c r="L347" s="20"/>
      <c r="M347" s="20"/>
      <c r="N347" s="20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1"/>
      <c r="AJ347" s="20"/>
      <c r="AK347" s="20"/>
      <c r="AL347" s="20"/>
      <c r="AN347" s="20">
        <f t="shared" si="10"/>
        <v>0</v>
      </c>
      <c r="AO347" s="64">
        <f t="shared" si="11"/>
        <v>0</v>
      </c>
    </row>
    <row r="348" spans="1:41">
      <c r="A348" s="43" t="s">
        <v>664</v>
      </c>
      <c r="B348" s="43" t="s">
        <v>665</v>
      </c>
      <c r="C348" s="57"/>
      <c r="D348" s="23">
        <v>12000</v>
      </c>
      <c r="E348" s="23"/>
      <c r="F348" s="24"/>
      <c r="G348" s="25"/>
      <c r="H348" s="19"/>
      <c r="I348" s="20">
        <v>336463</v>
      </c>
      <c r="J348" s="20">
        <v>168284</v>
      </c>
      <c r="K348" s="20"/>
      <c r="L348" s="20">
        <v>133725</v>
      </c>
      <c r="M348" s="20">
        <v>67617</v>
      </c>
      <c r="N348" s="20"/>
      <c r="O348" s="23"/>
      <c r="P348" s="23"/>
      <c r="Q348" s="23"/>
      <c r="R348" s="23"/>
      <c r="S348" s="23"/>
      <c r="T348" s="23"/>
      <c r="U348" s="23"/>
      <c r="V348" s="23"/>
      <c r="W348" s="23"/>
      <c r="X348" s="23">
        <v>373880</v>
      </c>
      <c r="Y348" s="23">
        <v>171850</v>
      </c>
      <c r="Z348" s="23"/>
      <c r="AA348" s="23">
        <v>114938</v>
      </c>
      <c r="AB348" s="23">
        <v>58878</v>
      </c>
      <c r="AC348" s="23"/>
      <c r="AD348" s="23">
        <v>3241768</v>
      </c>
      <c r="AE348" s="23">
        <v>730100</v>
      </c>
      <c r="AF348" s="23"/>
      <c r="AG348" s="23">
        <v>173680</v>
      </c>
      <c r="AH348" s="23">
        <v>73711</v>
      </c>
      <c r="AI348" s="21"/>
      <c r="AJ348" s="20"/>
      <c r="AK348" s="20"/>
      <c r="AL348" s="20"/>
      <c r="AN348" s="20">
        <f t="shared" si="10"/>
        <v>4374454</v>
      </c>
      <c r="AO348" s="64">
        <f t="shared" si="11"/>
        <v>36453.783333333333</v>
      </c>
    </row>
    <row r="349" spans="1:41">
      <c r="A349" s="43" t="s">
        <v>666</v>
      </c>
      <c r="B349" s="43" t="s">
        <v>667</v>
      </c>
      <c r="C349" s="57"/>
      <c r="D349" s="23">
        <v>129400</v>
      </c>
      <c r="E349" s="23"/>
      <c r="F349" s="24"/>
      <c r="G349" s="25"/>
      <c r="H349" s="19"/>
      <c r="I349" s="20">
        <v>83880</v>
      </c>
      <c r="J349" s="20">
        <v>47308</v>
      </c>
      <c r="K349" s="20"/>
      <c r="L349" s="20"/>
      <c r="M349" s="20"/>
      <c r="N349" s="20"/>
      <c r="O349" s="23">
        <v>131750</v>
      </c>
      <c r="P349" s="23">
        <v>86375</v>
      </c>
      <c r="Q349" s="23"/>
      <c r="R349" s="23">
        <v>35275</v>
      </c>
      <c r="S349" s="23">
        <v>18195</v>
      </c>
      <c r="T349" s="23"/>
      <c r="U349" s="23">
        <v>12750</v>
      </c>
      <c r="V349" s="23">
        <v>6774</v>
      </c>
      <c r="W349" s="23"/>
      <c r="X349" s="23"/>
      <c r="Y349" s="23"/>
      <c r="Z349" s="23"/>
      <c r="AA349" s="23">
        <v>86700</v>
      </c>
      <c r="AB349" s="23">
        <v>45417</v>
      </c>
      <c r="AC349" s="23"/>
      <c r="AD349" s="23"/>
      <c r="AE349" s="23"/>
      <c r="AF349" s="23"/>
      <c r="AG349" s="23"/>
      <c r="AH349" s="23"/>
      <c r="AI349" s="21"/>
      <c r="AJ349" s="20"/>
      <c r="AK349" s="20"/>
      <c r="AL349" s="20"/>
      <c r="AN349" s="20">
        <f t="shared" si="10"/>
        <v>350355</v>
      </c>
      <c r="AO349" s="64">
        <f t="shared" si="11"/>
        <v>270.7534775888717</v>
      </c>
    </row>
    <row r="350" spans="1:41">
      <c r="A350" s="43" t="s">
        <v>668</v>
      </c>
      <c r="B350" s="43" t="s">
        <v>669</v>
      </c>
      <c r="C350" s="57"/>
      <c r="D350" s="23">
        <v>12675</v>
      </c>
      <c r="E350" s="23"/>
      <c r="F350" s="24"/>
      <c r="G350" s="25"/>
      <c r="H350" s="19"/>
      <c r="I350" s="20"/>
      <c r="J350" s="20"/>
      <c r="K350" s="20"/>
      <c r="L350" s="20"/>
      <c r="M350" s="20"/>
      <c r="N350" s="20"/>
      <c r="O350" s="23"/>
      <c r="P350" s="23"/>
      <c r="Q350" s="23"/>
      <c r="R350" s="23"/>
      <c r="S350" s="23"/>
      <c r="T350" s="23"/>
      <c r="U350" s="23"/>
      <c r="V350" s="23"/>
      <c r="W350" s="23"/>
      <c r="X350" s="23">
        <v>33235</v>
      </c>
      <c r="Y350" s="23">
        <v>16244</v>
      </c>
      <c r="Z350" s="23"/>
      <c r="AA350" s="23">
        <v>27200</v>
      </c>
      <c r="AB350" s="23">
        <v>15771</v>
      </c>
      <c r="AC350" s="23"/>
      <c r="AD350" s="23"/>
      <c r="AE350" s="23"/>
      <c r="AF350" s="23"/>
      <c r="AG350" s="23"/>
      <c r="AH350" s="23"/>
      <c r="AI350" s="21"/>
      <c r="AJ350" s="20"/>
      <c r="AK350" s="20"/>
      <c r="AL350" s="20"/>
      <c r="AN350" s="20">
        <f t="shared" si="10"/>
        <v>60435</v>
      </c>
      <c r="AO350" s="64">
        <f t="shared" si="11"/>
        <v>476.80473372781063</v>
      </c>
    </row>
    <row r="351" spans="1:41">
      <c r="A351" s="43" t="s">
        <v>670</v>
      </c>
      <c r="B351" s="43" t="s">
        <v>671</v>
      </c>
      <c r="C351" s="57"/>
      <c r="D351" s="23">
        <v>50450</v>
      </c>
      <c r="E351" s="23"/>
      <c r="F351" s="24"/>
      <c r="G351" s="25"/>
      <c r="H351" s="51" t="s">
        <v>707</v>
      </c>
      <c r="I351" s="20"/>
      <c r="J351" s="20"/>
      <c r="K351" s="20"/>
      <c r="L351" s="20"/>
      <c r="M351" s="20"/>
      <c r="N351" s="20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>
        <v>32240</v>
      </c>
      <c r="AB351" s="23">
        <v>19115</v>
      </c>
      <c r="AC351" s="23"/>
      <c r="AD351" s="23">
        <v>63794</v>
      </c>
      <c r="AE351" s="23">
        <v>29651</v>
      </c>
      <c r="AF351" s="23"/>
      <c r="AG351" s="23">
        <v>56111</v>
      </c>
      <c r="AH351" s="23">
        <v>25093</v>
      </c>
      <c r="AI351" s="21"/>
      <c r="AJ351" s="20"/>
      <c r="AK351" s="20"/>
      <c r="AL351" s="20"/>
      <c r="AN351" s="20">
        <f t="shared" si="10"/>
        <v>152145</v>
      </c>
      <c r="AO351" s="64">
        <f t="shared" si="11"/>
        <v>301.57581764122892</v>
      </c>
    </row>
    <row r="352" spans="1:41">
      <c r="A352" s="43" t="s">
        <v>672</v>
      </c>
      <c r="B352" s="43" t="s">
        <v>673</v>
      </c>
      <c r="C352" s="57"/>
      <c r="D352" s="23">
        <v>472532</v>
      </c>
      <c r="E352" s="23"/>
      <c r="F352" s="24"/>
      <c r="G352" s="25"/>
      <c r="H352" s="19"/>
      <c r="I352" s="20"/>
      <c r="J352" s="20"/>
      <c r="K352" s="20"/>
      <c r="L352" s="20"/>
      <c r="M352" s="20"/>
      <c r="N352" s="20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1"/>
      <c r="AJ352" s="20"/>
      <c r="AK352" s="20"/>
      <c r="AL352" s="20"/>
      <c r="AN352" s="20">
        <f t="shared" si="10"/>
        <v>0</v>
      </c>
      <c r="AO352" s="64">
        <f t="shared" si="11"/>
        <v>0</v>
      </c>
    </row>
    <row r="353" spans="1:41">
      <c r="A353" s="43" t="s">
        <v>674</v>
      </c>
      <c r="B353" s="43" t="s">
        <v>675</v>
      </c>
      <c r="C353" s="57"/>
      <c r="D353" s="23">
        <v>666620</v>
      </c>
      <c r="E353" s="23"/>
      <c r="F353" s="24"/>
      <c r="G353" s="25"/>
      <c r="H353" s="19" t="s">
        <v>707</v>
      </c>
      <c r="I353" s="20">
        <v>113700</v>
      </c>
      <c r="J353" s="20">
        <v>65476</v>
      </c>
      <c r="K353" s="20"/>
      <c r="L353" s="20"/>
      <c r="M353" s="20"/>
      <c r="N353" s="20"/>
      <c r="O353" s="23">
        <v>79500</v>
      </c>
      <c r="P353" s="23">
        <v>49944</v>
      </c>
      <c r="Q353" s="23"/>
      <c r="R353" s="23">
        <v>30250</v>
      </c>
      <c r="S353" s="23">
        <v>19667</v>
      </c>
      <c r="T353" s="23"/>
      <c r="U353" s="23"/>
      <c r="V353" s="23"/>
      <c r="W353" s="23"/>
      <c r="X353" s="23">
        <v>58100</v>
      </c>
      <c r="Y353" s="23">
        <v>35445</v>
      </c>
      <c r="Z353" s="23"/>
      <c r="AA353" s="23"/>
      <c r="AB353" s="23"/>
      <c r="AC353" s="23"/>
      <c r="AD353" s="23">
        <v>16000</v>
      </c>
      <c r="AE353" s="23">
        <v>9864</v>
      </c>
      <c r="AF353" s="23"/>
      <c r="AG353" s="23"/>
      <c r="AH353" s="23"/>
      <c r="AI353" s="21"/>
      <c r="AJ353" s="20"/>
      <c r="AK353" s="20"/>
      <c r="AL353" s="20"/>
      <c r="AN353" s="20">
        <f t="shared" si="10"/>
        <v>297550</v>
      </c>
      <c r="AO353" s="64">
        <f t="shared" si="11"/>
        <v>44.635624493714559</v>
      </c>
    </row>
    <row r="354" spans="1:41">
      <c r="A354" s="43" t="s">
        <v>676</v>
      </c>
      <c r="B354" s="43" t="s">
        <v>677</v>
      </c>
      <c r="C354" s="57"/>
      <c r="D354" s="23">
        <v>7438</v>
      </c>
      <c r="E354" s="23"/>
      <c r="F354" s="24"/>
      <c r="G354" s="25"/>
      <c r="H354" s="19"/>
      <c r="I354" s="20"/>
      <c r="J354" s="20"/>
      <c r="K354" s="20"/>
      <c r="L354" s="20"/>
      <c r="M354" s="20"/>
      <c r="N354" s="20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1"/>
      <c r="AJ354" s="20"/>
      <c r="AK354" s="20"/>
      <c r="AL354" s="20"/>
      <c r="AN354" s="20">
        <f t="shared" si="10"/>
        <v>0</v>
      </c>
      <c r="AO354" s="64">
        <f t="shared" si="11"/>
        <v>0</v>
      </c>
    </row>
    <row r="355" spans="1:41">
      <c r="A355" s="43" t="s">
        <v>678</v>
      </c>
      <c r="B355" s="43" t="s">
        <v>679</v>
      </c>
      <c r="C355" s="57"/>
      <c r="D355" s="23">
        <v>134175</v>
      </c>
      <c r="E355" s="23"/>
      <c r="F355" s="24"/>
      <c r="G355" s="25"/>
      <c r="H355" s="19" t="s">
        <v>706</v>
      </c>
      <c r="I355" s="20">
        <v>470901</v>
      </c>
      <c r="J355" s="20">
        <v>244998</v>
      </c>
      <c r="K355" s="20"/>
      <c r="L355" s="20">
        <v>35870</v>
      </c>
      <c r="M355" s="20">
        <v>18586</v>
      </c>
      <c r="N355" s="20"/>
      <c r="O355" s="23">
        <v>697379</v>
      </c>
      <c r="P355" s="23">
        <v>370158</v>
      </c>
      <c r="Q355" s="23"/>
      <c r="R355" s="23">
        <v>41965</v>
      </c>
      <c r="S355" s="23">
        <v>21662</v>
      </c>
      <c r="T355" s="23"/>
      <c r="U355" s="23">
        <v>199962</v>
      </c>
      <c r="V355" s="23">
        <v>106075</v>
      </c>
      <c r="W355" s="23"/>
      <c r="X355" s="23">
        <v>58650</v>
      </c>
      <c r="Y355" s="23">
        <v>24433</v>
      </c>
      <c r="Z355" s="23"/>
      <c r="AA355" s="23"/>
      <c r="AB355" s="23"/>
      <c r="AC355" s="23"/>
      <c r="AD355" s="23"/>
      <c r="AE355" s="23"/>
      <c r="AF355" s="23"/>
      <c r="AG355" s="23"/>
      <c r="AH355" s="23"/>
      <c r="AI355" s="21"/>
      <c r="AJ355" s="20"/>
      <c r="AK355" s="20"/>
      <c r="AL355" s="20"/>
      <c r="AN355" s="20">
        <f t="shared" si="10"/>
        <v>1504727</v>
      </c>
      <c r="AO355" s="64">
        <f t="shared" si="11"/>
        <v>1121.4659959008757</v>
      </c>
    </row>
    <row r="356" spans="1:41">
      <c r="A356" s="43" t="s">
        <v>680</v>
      </c>
      <c r="B356" s="43" t="s">
        <v>681</v>
      </c>
      <c r="C356" s="57"/>
      <c r="D356" s="23">
        <v>45073</v>
      </c>
      <c r="E356" s="23"/>
      <c r="F356" s="24"/>
      <c r="G356" s="25"/>
      <c r="H356" s="19"/>
      <c r="I356" s="20"/>
      <c r="J356" s="20"/>
      <c r="K356" s="20"/>
      <c r="L356" s="20"/>
      <c r="M356" s="20"/>
      <c r="N356" s="20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1"/>
      <c r="AJ356" s="20"/>
      <c r="AK356" s="20"/>
      <c r="AL356" s="20"/>
      <c r="AN356" s="20">
        <f t="shared" si="10"/>
        <v>0</v>
      </c>
      <c r="AO356" s="64">
        <f t="shared" si="11"/>
        <v>0</v>
      </c>
    </row>
    <row r="357" spans="1:41">
      <c r="A357" s="43" t="s">
        <v>682</v>
      </c>
      <c r="B357" s="43" t="s">
        <v>683</v>
      </c>
      <c r="C357" s="57"/>
      <c r="D357" s="23">
        <v>35560</v>
      </c>
      <c r="E357" s="23"/>
      <c r="F357" s="24"/>
      <c r="G357" s="25"/>
      <c r="H357" s="19"/>
      <c r="I357" s="20"/>
      <c r="J357" s="20"/>
      <c r="K357" s="20"/>
      <c r="L357" s="20"/>
      <c r="M357" s="20"/>
      <c r="N357" s="20"/>
      <c r="O357" s="23"/>
      <c r="P357" s="23"/>
      <c r="Q357" s="23"/>
      <c r="R357" s="23"/>
      <c r="S357" s="23"/>
      <c r="T357" s="23"/>
      <c r="U357" s="23">
        <v>171803</v>
      </c>
      <c r="V357" s="23">
        <v>80159</v>
      </c>
      <c r="W357" s="23"/>
      <c r="X357" s="23"/>
      <c r="Y357" s="23"/>
      <c r="Z357" s="23"/>
      <c r="AA357" s="23">
        <v>26452</v>
      </c>
      <c r="AB357" s="23">
        <v>13698</v>
      </c>
      <c r="AC357" s="23"/>
      <c r="AD357" s="23">
        <v>163907</v>
      </c>
      <c r="AE357" s="23">
        <v>79889</v>
      </c>
      <c r="AF357" s="23"/>
      <c r="AG357" s="23"/>
      <c r="AH357" s="23"/>
      <c r="AI357" s="21"/>
      <c r="AJ357" s="20"/>
      <c r="AK357" s="20"/>
      <c r="AL357" s="20"/>
      <c r="AN357" s="20">
        <f t="shared" si="10"/>
        <v>362162</v>
      </c>
      <c r="AO357" s="64">
        <f t="shared" si="11"/>
        <v>1018.4533183352081</v>
      </c>
    </row>
    <row r="358" spans="1:41">
      <c r="A358" s="43" t="s">
        <v>684</v>
      </c>
      <c r="B358" s="43" t="s">
        <v>685</v>
      </c>
      <c r="C358" s="57"/>
      <c r="D358" s="23">
        <v>1400</v>
      </c>
      <c r="E358" s="23"/>
      <c r="F358" s="24"/>
      <c r="G358" s="25"/>
      <c r="H358" s="19"/>
      <c r="I358" s="20"/>
      <c r="J358" s="20"/>
      <c r="K358" s="20"/>
      <c r="L358" s="20"/>
      <c r="M358" s="20"/>
      <c r="N358" s="20"/>
      <c r="O358" s="23"/>
      <c r="P358" s="23"/>
      <c r="Q358" s="23"/>
      <c r="R358" s="23"/>
      <c r="S358" s="23"/>
      <c r="T358" s="23"/>
      <c r="U358" s="23"/>
      <c r="V358" s="23"/>
      <c r="W358" s="23"/>
      <c r="X358" s="23">
        <v>24380</v>
      </c>
      <c r="Y358" s="23">
        <v>14632</v>
      </c>
      <c r="Z358" s="23"/>
      <c r="AA358" s="23"/>
      <c r="AB358" s="23"/>
      <c r="AC358" s="23"/>
      <c r="AD358" s="23"/>
      <c r="AE358" s="23"/>
      <c r="AF358" s="23"/>
      <c r="AG358" s="23"/>
      <c r="AH358" s="23"/>
      <c r="AI358" s="21"/>
      <c r="AJ358" s="20"/>
      <c r="AK358" s="20"/>
      <c r="AL358" s="20"/>
      <c r="AN358" s="20">
        <f t="shared" si="10"/>
        <v>24380</v>
      </c>
      <c r="AO358" s="64">
        <f t="shared" si="11"/>
        <v>1741.4285714285713</v>
      </c>
    </row>
    <row r="359" spans="1:41">
      <c r="A359" s="43" t="s">
        <v>686</v>
      </c>
      <c r="B359" s="43" t="s">
        <v>687</v>
      </c>
      <c r="C359" s="57"/>
      <c r="D359" s="23">
        <v>17480</v>
      </c>
      <c r="E359" s="23"/>
      <c r="F359" s="24"/>
      <c r="G359" s="25"/>
      <c r="H359" s="19"/>
      <c r="I359" s="20"/>
      <c r="J359" s="20"/>
      <c r="K359" s="20"/>
      <c r="L359" s="20"/>
      <c r="M359" s="20"/>
      <c r="N359" s="20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1"/>
      <c r="AJ359" s="20"/>
      <c r="AK359" s="20"/>
      <c r="AL359" s="20"/>
      <c r="AN359" s="20">
        <f t="shared" si="10"/>
        <v>0</v>
      </c>
      <c r="AO359" s="64">
        <f t="shared" si="11"/>
        <v>0</v>
      </c>
    </row>
    <row r="360" spans="1:41">
      <c r="A360" s="43" t="s">
        <v>688</v>
      </c>
      <c r="B360" s="43" t="s">
        <v>689</v>
      </c>
      <c r="C360" s="57"/>
      <c r="D360" s="23">
        <v>10613</v>
      </c>
      <c r="E360" s="23"/>
      <c r="F360" s="24"/>
      <c r="G360" s="25"/>
      <c r="H360" s="51" t="s">
        <v>706</v>
      </c>
      <c r="I360" s="20"/>
      <c r="J360" s="20"/>
      <c r="K360" s="20"/>
      <c r="L360" s="20"/>
      <c r="M360" s="20"/>
      <c r="N360" s="20"/>
      <c r="O360" s="23"/>
      <c r="P360" s="23"/>
      <c r="Q360" s="23"/>
      <c r="R360" s="23"/>
      <c r="S360" s="23"/>
      <c r="T360" s="23"/>
      <c r="U360" s="23">
        <v>2830</v>
      </c>
      <c r="V360" s="23">
        <v>1788</v>
      </c>
      <c r="W360" s="23"/>
      <c r="X360" s="23"/>
      <c r="Y360" s="23"/>
      <c r="Z360" s="23"/>
      <c r="AA360" s="23">
        <v>2760</v>
      </c>
      <c r="AB360" s="23">
        <v>1622</v>
      </c>
      <c r="AC360" s="23"/>
      <c r="AD360" s="23"/>
      <c r="AE360" s="23"/>
      <c r="AF360" s="23"/>
      <c r="AG360" s="23"/>
      <c r="AH360" s="23"/>
      <c r="AI360" s="21"/>
      <c r="AJ360" s="20"/>
      <c r="AK360" s="20"/>
      <c r="AL360" s="20"/>
      <c r="AN360" s="20">
        <f t="shared" si="10"/>
        <v>5590</v>
      </c>
      <c r="AO360" s="64">
        <f t="shared" si="11"/>
        <v>52.671252237821541</v>
      </c>
    </row>
    <row r="361" spans="1:41">
      <c r="A361" s="43" t="s">
        <v>690</v>
      </c>
      <c r="B361" s="43" t="s">
        <v>691</v>
      </c>
      <c r="C361" s="57"/>
      <c r="D361" s="23">
        <v>39250</v>
      </c>
      <c r="E361" s="23"/>
      <c r="F361" s="24"/>
      <c r="G361" s="25"/>
      <c r="H361" s="19" t="s">
        <v>707</v>
      </c>
      <c r="I361" s="20"/>
      <c r="J361" s="20"/>
      <c r="K361" s="20"/>
      <c r="L361" s="20"/>
      <c r="M361" s="20"/>
      <c r="N361" s="20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1"/>
      <c r="AJ361" s="20"/>
      <c r="AK361" s="20"/>
      <c r="AL361" s="20"/>
      <c r="AN361" s="20">
        <f t="shared" si="10"/>
        <v>0</v>
      </c>
      <c r="AO361" s="64">
        <f t="shared" si="11"/>
        <v>0</v>
      </c>
    </row>
    <row r="362" spans="1:41">
      <c r="A362" s="43" t="s">
        <v>692</v>
      </c>
      <c r="B362" s="43" t="s">
        <v>693</v>
      </c>
      <c r="C362" s="57"/>
      <c r="D362" s="23">
        <v>53048</v>
      </c>
      <c r="E362" s="23"/>
      <c r="F362" s="24"/>
      <c r="G362" s="45">
        <f>10000</f>
        <v>10000</v>
      </c>
      <c r="H362" s="19" t="s">
        <v>706</v>
      </c>
      <c r="I362" s="20">
        <v>247805</v>
      </c>
      <c r="J362" s="20">
        <v>151942</v>
      </c>
      <c r="K362" s="20"/>
      <c r="L362" s="20">
        <v>46720</v>
      </c>
      <c r="M362" s="20">
        <v>23362</v>
      </c>
      <c r="N362" s="20"/>
      <c r="O362" s="23"/>
      <c r="P362" s="23"/>
      <c r="Q362" s="23"/>
      <c r="R362" s="23">
        <v>820740</v>
      </c>
      <c r="S362" s="23">
        <v>392553</v>
      </c>
      <c r="T362" s="23"/>
      <c r="U362" s="23">
        <v>39360</v>
      </c>
      <c r="V362" s="23">
        <v>10054</v>
      </c>
      <c r="W362" s="23"/>
      <c r="X362" s="23"/>
      <c r="Y362" s="23"/>
      <c r="Z362" s="23"/>
      <c r="AA362" s="23">
        <v>387160</v>
      </c>
      <c r="AB362" s="23">
        <v>233415</v>
      </c>
      <c r="AC362" s="23"/>
      <c r="AD362" s="23">
        <v>17080</v>
      </c>
      <c r="AE362" s="23">
        <v>5714</v>
      </c>
      <c r="AF362" s="23"/>
      <c r="AG362" s="23">
        <v>588588</v>
      </c>
      <c r="AH362" s="23">
        <v>237338</v>
      </c>
      <c r="AI362" s="21"/>
      <c r="AJ362" s="20"/>
      <c r="AK362" s="20"/>
      <c r="AL362" s="20"/>
      <c r="AN362" s="20">
        <f t="shared" si="10"/>
        <v>2147453</v>
      </c>
      <c r="AO362" s="64">
        <f t="shared" si="11"/>
        <v>4048.1318805610013</v>
      </c>
    </row>
    <row r="363" spans="1:41">
      <c r="A363" s="43" t="s">
        <v>708</v>
      </c>
      <c r="B363" s="43" t="s">
        <v>709</v>
      </c>
      <c r="C363" s="57"/>
      <c r="D363" s="23"/>
      <c r="E363" s="23"/>
      <c r="F363" s="24"/>
      <c r="G363" s="25"/>
      <c r="H363" s="19"/>
      <c r="I363" s="20">
        <v>273489</v>
      </c>
      <c r="J363" s="20">
        <v>140145</v>
      </c>
      <c r="K363" s="20"/>
      <c r="L363" s="20"/>
      <c r="M363" s="20"/>
      <c r="N363" s="20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1"/>
      <c r="AJ363" s="20"/>
      <c r="AK363" s="20"/>
      <c r="AL363" s="20"/>
      <c r="AN363" s="20">
        <f t="shared" si="10"/>
        <v>273489</v>
      </c>
      <c r="AO363" s="64" t="e">
        <f t="shared" si="11"/>
        <v>#DIV/0!</v>
      </c>
    </row>
    <row r="364" spans="1:41">
      <c r="A364" s="43" t="s">
        <v>710</v>
      </c>
      <c r="B364" s="43" t="s">
        <v>711</v>
      </c>
      <c r="C364" s="57"/>
      <c r="D364" s="23"/>
      <c r="E364" s="23"/>
      <c r="F364" s="24"/>
      <c r="G364" s="25"/>
      <c r="H364" s="19"/>
      <c r="I364" s="20">
        <v>156295</v>
      </c>
      <c r="J364" s="20">
        <v>81966</v>
      </c>
      <c r="K364" s="20"/>
      <c r="L364" s="20"/>
      <c r="M364" s="20"/>
      <c r="N364" s="20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1"/>
      <c r="AJ364" s="20"/>
      <c r="AK364" s="20"/>
      <c r="AL364" s="20"/>
      <c r="AN364" s="20">
        <f t="shared" si="10"/>
        <v>156295</v>
      </c>
      <c r="AO364" s="64" t="e">
        <f t="shared" si="11"/>
        <v>#DIV/0!</v>
      </c>
    </row>
    <row r="365" spans="1:41">
      <c r="A365" s="43" t="s">
        <v>712</v>
      </c>
      <c r="B365" s="43" t="s">
        <v>713</v>
      </c>
      <c r="C365" s="57"/>
      <c r="D365" s="23"/>
      <c r="E365" s="23"/>
      <c r="F365" s="24"/>
      <c r="G365" s="25"/>
      <c r="H365" s="51" t="s">
        <v>706</v>
      </c>
      <c r="I365" s="20">
        <v>313397</v>
      </c>
      <c r="J365" s="20">
        <v>176572</v>
      </c>
      <c r="K365" s="20"/>
      <c r="L365" s="20">
        <v>404572</v>
      </c>
      <c r="M365" s="20">
        <v>228307</v>
      </c>
      <c r="N365" s="20"/>
      <c r="O365" s="23">
        <v>28500</v>
      </c>
      <c r="P365" s="23">
        <v>14964</v>
      </c>
      <c r="Q365" s="23"/>
      <c r="R365" s="23">
        <v>105188</v>
      </c>
      <c r="S365" s="23">
        <v>55704</v>
      </c>
      <c r="T365" s="23"/>
      <c r="U365" s="23">
        <v>346993</v>
      </c>
      <c r="V365" s="23">
        <v>180018</v>
      </c>
      <c r="W365" s="23"/>
      <c r="X365" s="23">
        <v>141940</v>
      </c>
      <c r="Y365" s="23">
        <v>72723</v>
      </c>
      <c r="Z365" s="23"/>
      <c r="AA365" s="23">
        <v>288748</v>
      </c>
      <c r="AB365" s="23">
        <v>133579</v>
      </c>
      <c r="AC365" s="23"/>
      <c r="AD365" s="23">
        <v>130380</v>
      </c>
      <c r="AE365" s="23">
        <v>64573</v>
      </c>
      <c r="AF365" s="23"/>
      <c r="AG365" s="23">
        <v>65411</v>
      </c>
      <c r="AH365" s="23">
        <v>29933</v>
      </c>
      <c r="AI365" s="21"/>
      <c r="AJ365" s="20"/>
      <c r="AK365" s="20"/>
      <c r="AL365" s="20"/>
      <c r="AN365" s="20">
        <f t="shared" si="10"/>
        <v>1825129</v>
      </c>
      <c r="AO365" s="64" t="e">
        <f t="shared" si="11"/>
        <v>#DIV/0!</v>
      </c>
    </row>
    <row r="366" spans="1:41">
      <c r="A366" s="43" t="s">
        <v>714</v>
      </c>
      <c r="B366" s="43" t="s">
        <v>715</v>
      </c>
      <c r="C366" s="57"/>
      <c r="D366" s="23"/>
      <c r="E366" s="23"/>
      <c r="F366" s="24"/>
      <c r="G366" s="25"/>
      <c r="H366" s="19"/>
      <c r="I366" s="20">
        <v>1300</v>
      </c>
      <c r="J366" s="20">
        <v>866</v>
      </c>
      <c r="K366" s="20"/>
      <c r="L366" s="20"/>
      <c r="M366" s="20"/>
      <c r="N366" s="20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1"/>
      <c r="AJ366" s="20"/>
      <c r="AK366" s="20"/>
      <c r="AL366" s="20"/>
      <c r="AN366" s="20">
        <f t="shared" si="10"/>
        <v>1300</v>
      </c>
      <c r="AO366" s="64" t="e">
        <f t="shared" si="11"/>
        <v>#DIV/0!</v>
      </c>
    </row>
    <row r="367" spans="1:41">
      <c r="A367" s="43" t="s">
        <v>716</v>
      </c>
      <c r="B367" s="43" t="s">
        <v>717</v>
      </c>
      <c r="C367" s="57"/>
      <c r="D367" s="23"/>
      <c r="E367" s="23"/>
      <c r="F367" s="24"/>
      <c r="G367" s="25"/>
      <c r="H367" s="51" t="s">
        <v>707</v>
      </c>
      <c r="I367" s="20">
        <v>64480</v>
      </c>
      <c r="J367" s="20">
        <v>31893</v>
      </c>
      <c r="K367" s="20"/>
      <c r="L367" s="20"/>
      <c r="M367" s="20"/>
      <c r="N367" s="20"/>
      <c r="O367" s="23"/>
      <c r="P367" s="23"/>
      <c r="Q367" s="23"/>
      <c r="R367" s="23"/>
      <c r="S367" s="23"/>
      <c r="T367" s="23"/>
      <c r="U367" s="23"/>
      <c r="V367" s="23"/>
      <c r="W367" s="23"/>
      <c r="X367" s="23">
        <v>13583</v>
      </c>
      <c r="Y367" s="23">
        <v>7011</v>
      </c>
      <c r="Z367" s="23"/>
      <c r="AA367" s="23">
        <v>15000</v>
      </c>
      <c r="AB367" s="23">
        <v>10051</v>
      </c>
      <c r="AC367" s="23"/>
      <c r="AD367" s="23"/>
      <c r="AE367" s="23"/>
      <c r="AF367" s="23"/>
      <c r="AG367" s="23">
        <v>19750</v>
      </c>
      <c r="AH367" s="23">
        <v>19742</v>
      </c>
      <c r="AI367" s="21"/>
      <c r="AJ367" s="20"/>
      <c r="AK367" s="20"/>
      <c r="AL367" s="20"/>
      <c r="AN367" s="20">
        <f t="shared" si="10"/>
        <v>112813</v>
      </c>
      <c r="AO367" s="64" t="e">
        <f t="shared" si="11"/>
        <v>#DIV/0!</v>
      </c>
    </row>
    <row r="368" spans="1:41">
      <c r="A368" s="43" t="s">
        <v>718</v>
      </c>
      <c r="B368" s="43" t="s">
        <v>719</v>
      </c>
      <c r="C368" s="57"/>
      <c r="D368" s="23"/>
      <c r="E368" s="23"/>
      <c r="F368" s="24"/>
      <c r="G368" s="25"/>
      <c r="H368" s="19" t="s">
        <v>706</v>
      </c>
      <c r="I368" s="20">
        <v>34476</v>
      </c>
      <c r="J368" s="20">
        <v>19553</v>
      </c>
      <c r="K368" s="20"/>
      <c r="L368" s="20">
        <v>667661</v>
      </c>
      <c r="M368" s="20">
        <v>370780</v>
      </c>
      <c r="N368" s="20"/>
      <c r="O368" s="23">
        <v>93590</v>
      </c>
      <c r="P368" s="23">
        <v>55377</v>
      </c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>
        <v>52000</v>
      </c>
      <c r="AB368" s="23">
        <v>31980</v>
      </c>
      <c r="AC368" s="23"/>
      <c r="AD368" s="23"/>
      <c r="AE368" s="23"/>
      <c r="AF368" s="23"/>
      <c r="AG368" s="23"/>
      <c r="AH368" s="23"/>
      <c r="AI368" s="21"/>
      <c r="AJ368" s="20"/>
      <c r="AK368" s="20"/>
      <c r="AL368" s="20"/>
      <c r="AN368" s="20">
        <f t="shared" si="10"/>
        <v>847727</v>
      </c>
      <c r="AO368" s="64" t="e">
        <f t="shared" si="11"/>
        <v>#DIV/0!</v>
      </c>
    </row>
    <row r="369" spans="1:41">
      <c r="A369" s="43" t="s">
        <v>720</v>
      </c>
      <c r="B369" s="43" t="s">
        <v>721</v>
      </c>
      <c r="C369" s="57"/>
      <c r="D369" s="23"/>
      <c r="E369" s="23"/>
      <c r="F369" s="24"/>
      <c r="G369" s="25"/>
      <c r="H369" s="19"/>
      <c r="I369" s="20"/>
      <c r="J369" s="20"/>
      <c r="K369" s="20"/>
      <c r="L369" s="20"/>
      <c r="M369" s="20"/>
      <c r="N369" s="20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>
        <v>10000</v>
      </c>
      <c r="AB369" s="23">
        <v>2525</v>
      </c>
      <c r="AC369" s="23"/>
      <c r="AD369" s="23"/>
      <c r="AE369" s="23"/>
      <c r="AF369" s="23"/>
      <c r="AG369" s="23"/>
      <c r="AH369" s="23"/>
      <c r="AI369" s="21"/>
      <c r="AJ369" s="20"/>
      <c r="AK369" s="20"/>
      <c r="AL369" s="20"/>
      <c r="AN369" s="20">
        <f t="shared" si="10"/>
        <v>10000</v>
      </c>
      <c r="AO369" s="64" t="e">
        <f t="shared" si="11"/>
        <v>#DIV/0!</v>
      </c>
    </row>
    <row r="370" spans="1:41">
      <c r="A370" s="43" t="s">
        <v>722</v>
      </c>
      <c r="B370" s="43" t="s">
        <v>723</v>
      </c>
      <c r="C370" s="57"/>
      <c r="D370" s="23"/>
      <c r="E370" s="23"/>
      <c r="F370" s="24"/>
      <c r="G370" s="25"/>
      <c r="H370" s="19"/>
      <c r="I370" s="20">
        <v>83575</v>
      </c>
      <c r="J370" s="20">
        <v>46627</v>
      </c>
      <c r="K370" s="20"/>
      <c r="L370" s="20"/>
      <c r="M370" s="20"/>
      <c r="N370" s="20"/>
      <c r="O370" s="23">
        <v>53550</v>
      </c>
      <c r="P370" s="23">
        <v>29646</v>
      </c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1"/>
      <c r="AJ370" s="20"/>
      <c r="AK370" s="20"/>
      <c r="AL370" s="20"/>
      <c r="AN370" s="20">
        <f t="shared" si="10"/>
        <v>137125</v>
      </c>
      <c r="AO370" s="64" t="e">
        <f t="shared" si="11"/>
        <v>#DIV/0!</v>
      </c>
    </row>
    <row r="371" spans="1:41">
      <c r="A371" s="43" t="s">
        <v>724</v>
      </c>
      <c r="B371" s="43" t="s">
        <v>725</v>
      </c>
      <c r="C371" s="57"/>
      <c r="D371" s="23"/>
      <c r="E371" s="23"/>
      <c r="F371" s="24"/>
      <c r="G371" s="25"/>
      <c r="H371" s="19" t="s">
        <v>706</v>
      </c>
      <c r="I371" s="20">
        <v>32000</v>
      </c>
      <c r="J371" s="20">
        <v>15741</v>
      </c>
      <c r="K371" s="20"/>
      <c r="L371" s="20">
        <v>712445</v>
      </c>
      <c r="M371" s="20">
        <v>450680</v>
      </c>
      <c r="N371" s="22">
        <v>15000</v>
      </c>
      <c r="O371" s="23">
        <v>393180</v>
      </c>
      <c r="P371" s="23">
        <v>214140</v>
      </c>
      <c r="Q371" s="23"/>
      <c r="R371" s="23">
        <v>271160</v>
      </c>
      <c r="S371" s="23">
        <v>136825</v>
      </c>
      <c r="T371" s="23"/>
      <c r="U371" s="23">
        <v>515500</v>
      </c>
      <c r="V371" s="23">
        <v>263644</v>
      </c>
      <c r="W371" s="23"/>
      <c r="X371" s="23">
        <v>257332</v>
      </c>
      <c r="Y371" s="23">
        <v>134220</v>
      </c>
      <c r="Z371" s="23"/>
      <c r="AA371" s="23">
        <v>349839</v>
      </c>
      <c r="AB371" s="23">
        <v>169258</v>
      </c>
      <c r="AC371" s="23"/>
      <c r="AD371" s="23">
        <v>101000</v>
      </c>
      <c r="AE371" s="23">
        <v>53560</v>
      </c>
      <c r="AF371" s="23"/>
      <c r="AG371" s="23">
        <v>11200</v>
      </c>
      <c r="AH371" s="23">
        <v>6407</v>
      </c>
      <c r="AI371" s="21"/>
      <c r="AJ371" s="20"/>
      <c r="AK371" s="20"/>
      <c r="AL371" s="20"/>
      <c r="AN371" s="20">
        <f t="shared" si="10"/>
        <v>2643656</v>
      </c>
      <c r="AO371" s="64" t="e">
        <f t="shared" si="11"/>
        <v>#DIV/0!</v>
      </c>
    </row>
    <row r="372" spans="1:41">
      <c r="A372" s="43" t="s">
        <v>771</v>
      </c>
      <c r="B372" s="66" t="s">
        <v>772</v>
      </c>
      <c r="C372" s="57"/>
      <c r="D372" s="23"/>
      <c r="E372" s="23"/>
      <c r="F372" s="24"/>
      <c r="G372" s="25"/>
      <c r="H372" s="51" t="s">
        <v>707</v>
      </c>
      <c r="I372" s="20"/>
      <c r="J372" s="20"/>
      <c r="K372" s="20"/>
      <c r="L372" s="20">
        <v>5000</v>
      </c>
      <c r="M372" s="20">
        <v>3010</v>
      </c>
      <c r="N372" s="20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>
        <v>13258</v>
      </c>
      <c r="AH372" s="23">
        <v>5941</v>
      </c>
      <c r="AI372" s="21"/>
      <c r="AJ372" s="20"/>
      <c r="AK372" s="20"/>
      <c r="AL372" s="20"/>
      <c r="AN372" s="20">
        <f t="shared" si="10"/>
        <v>18258</v>
      </c>
      <c r="AO372" s="64" t="e">
        <f t="shared" si="11"/>
        <v>#DIV/0!</v>
      </c>
    </row>
    <row r="373" spans="1:41">
      <c r="A373" s="43" t="s">
        <v>773</v>
      </c>
      <c r="B373" s="43" t="s">
        <v>774</v>
      </c>
      <c r="C373" s="57"/>
      <c r="D373" s="23"/>
      <c r="E373" s="23"/>
      <c r="F373" s="24"/>
      <c r="G373" s="25"/>
      <c r="H373" s="19"/>
      <c r="I373" s="20"/>
      <c r="J373" s="20"/>
      <c r="K373" s="20"/>
      <c r="L373" s="20">
        <v>165257</v>
      </c>
      <c r="M373" s="20">
        <v>87473</v>
      </c>
      <c r="N373" s="20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1"/>
      <c r="AJ373" s="20"/>
      <c r="AK373" s="20"/>
      <c r="AL373" s="20"/>
      <c r="AN373" s="20">
        <f t="shared" si="10"/>
        <v>165257</v>
      </c>
      <c r="AO373" s="64" t="e">
        <f t="shared" si="11"/>
        <v>#DIV/0!</v>
      </c>
    </row>
    <row r="374" spans="1:41">
      <c r="A374" s="43" t="s">
        <v>775</v>
      </c>
      <c r="B374" s="43" t="s">
        <v>776</v>
      </c>
      <c r="C374" s="57"/>
      <c r="D374" s="23"/>
      <c r="E374" s="23"/>
      <c r="F374" s="24"/>
      <c r="G374" s="25"/>
      <c r="H374" s="19" t="s">
        <v>706</v>
      </c>
      <c r="I374" s="20"/>
      <c r="J374" s="20"/>
      <c r="K374" s="20"/>
      <c r="L374" s="20">
        <v>172480</v>
      </c>
      <c r="M374" s="20">
        <v>86952</v>
      </c>
      <c r="N374" s="20"/>
      <c r="O374" s="23"/>
      <c r="P374" s="23"/>
      <c r="Q374" s="23"/>
      <c r="R374" s="23">
        <v>572800</v>
      </c>
      <c r="S374" s="23">
        <v>198324</v>
      </c>
      <c r="T374" s="23"/>
      <c r="U374" s="23"/>
      <c r="V374" s="23"/>
      <c r="W374" s="23"/>
      <c r="X374" s="23">
        <v>38400</v>
      </c>
      <c r="Y374" s="23">
        <v>12142</v>
      </c>
      <c r="Z374" s="23"/>
      <c r="AA374" s="23"/>
      <c r="AB374" s="23"/>
      <c r="AC374" s="23"/>
      <c r="AD374" s="23">
        <v>192000</v>
      </c>
      <c r="AE374" s="23">
        <v>65408</v>
      </c>
      <c r="AF374" s="23"/>
      <c r="AG374" s="23">
        <v>384000</v>
      </c>
      <c r="AH374" s="23">
        <v>98734</v>
      </c>
      <c r="AI374" s="21"/>
      <c r="AJ374" s="20"/>
      <c r="AK374" s="20"/>
      <c r="AL374" s="20"/>
      <c r="AN374" s="20">
        <f t="shared" si="10"/>
        <v>1359680</v>
      </c>
      <c r="AO374" s="64" t="e">
        <f t="shared" si="11"/>
        <v>#DIV/0!</v>
      </c>
    </row>
    <row r="375" spans="1:41">
      <c r="A375" s="43" t="s">
        <v>777</v>
      </c>
      <c r="B375" s="43" t="s">
        <v>778</v>
      </c>
      <c r="C375" s="57"/>
      <c r="D375" s="23"/>
      <c r="E375" s="23"/>
      <c r="F375" s="24"/>
      <c r="G375" s="25"/>
      <c r="H375" s="19"/>
      <c r="I375" s="20"/>
      <c r="J375" s="20"/>
      <c r="K375" s="20"/>
      <c r="L375" s="20">
        <v>31860</v>
      </c>
      <c r="M375" s="20">
        <v>19383</v>
      </c>
      <c r="N375" s="20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1"/>
      <c r="AJ375" s="20"/>
      <c r="AK375" s="20"/>
      <c r="AL375" s="20"/>
      <c r="AN375" s="20">
        <f t="shared" si="10"/>
        <v>31860</v>
      </c>
      <c r="AO375" s="64" t="e">
        <f t="shared" si="11"/>
        <v>#DIV/0!</v>
      </c>
    </row>
    <row r="376" spans="1:41">
      <c r="A376" s="43" t="s">
        <v>736</v>
      </c>
      <c r="B376" s="43" t="s">
        <v>737</v>
      </c>
      <c r="C376" s="57"/>
      <c r="D376" s="23"/>
      <c r="E376" s="23"/>
      <c r="F376" s="24"/>
      <c r="G376" s="25"/>
      <c r="H376" s="19" t="s">
        <v>706</v>
      </c>
      <c r="I376" s="20"/>
      <c r="J376" s="20"/>
      <c r="K376" s="20"/>
      <c r="L376" s="20">
        <v>73340</v>
      </c>
      <c r="M376" s="20">
        <v>39609</v>
      </c>
      <c r="N376" s="20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>
        <v>42819</v>
      </c>
      <c r="AB376" s="23">
        <v>20473</v>
      </c>
      <c r="AC376" s="23"/>
      <c r="AD376" s="23"/>
      <c r="AE376" s="23"/>
      <c r="AF376" s="23"/>
      <c r="AG376" s="23"/>
      <c r="AH376" s="23"/>
      <c r="AI376" s="21"/>
      <c r="AJ376" s="20"/>
      <c r="AK376" s="20"/>
      <c r="AL376" s="20"/>
      <c r="AN376" s="20">
        <f t="shared" si="10"/>
        <v>116159</v>
      </c>
      <c r="AO376" s="64" t="e">
        <f t="shared" si="11"/>
        <v>#DIV/0!</v>
      </c>
    </row>
    <row r="377" spans="1:41">
      <c r="A377" s="43" t="s">
        <v>779</v>
      </c>
      <c r="B377" s="43" t="s">
        <v>780</v>
      </c>
      <c r="C377" s="57"/>
      <c r="D377" s="23"/>
      <c r="E377" s="23"/>
      <c r="F377" s="24"/>
      <c r="G377" s="25"/>
      <c r="H377" s="19"/>
      <c r="I377" s="20"/>
      <c r="J377" s="20"/>
      <c r="K377" s="20"/>
      <c r="L377" s="20">
        <v>12375</v>
      </c>
      <c r="M377" s="20">
        <v>7731</v>
      </c>
      <c r="N377" s="20"/>
      <c r="O377" s="23">
        <v>61290</v>
      </c>
      <c r="P377" s="23">
        <v>36474</v>
      </c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1"/>
      <c r="AJ377" s="20"/>
      <c r="AK377" s="20"/>
      <c r="AL377" s="20"/>
      <c r="AN377" s="20">
        <f t="shared" si="10"/>
        <v>73665</v>
      </c>
      <c r="AO377" s="64" t="e">
        <f t="shared" si="11"/>
        <v>#DIV/0!</v>
      </c>
    </row>
    <row r="378" spans="1:41">
      <c r="A378" s="43" t="s">
        <v>797</v>
      </c>
      <c r="B378" s="43" t="s">
        <v>810</v>
      </c>
      <c r="C378" s="57"/>
      <c r="D378" s="23"/>
      <c r="E378" s="23"/>
      <c r="F378" s="24"/>
      <c r="G378" s="25"/>
      <c r="H378" s="19"/>
      <c r="I378" s="20"/>
      <c r="J378" s="20"/>
      <c r="K378" s="20"/>
      <c r="L378" s="20"/>
      <c r="M378" s="20"/>
      <c r="N378" s="20"/>
      <c r="O378" s="23">
        <v>243679</v>
      </c>
      <c r="P378" s="23">
        <v>148577</v>
      </c>
      <c r="Q378" s="23"/>
      <c r="R378" s="23"/>
      <c r="S378" s="23"/>
      <c r="T378" s="23"/>
      <c r="U378" s="23">
        <v>14994</v>
      </c>
      <c r="V378" s="23">
        <v>7637</v>
      </c>
      <c r="W378" s="23"/>
      <c r="X378" s="23">
        <v>6375</v>
      </c>
      <c r="Y378" s="23">
        <v>3234</v>
      </c>
      <c r="Z378" s="23"/>
      <c r="AA378" s="23"/>
      <c r="AB378" s="23"/>
      <c r="AC378" s="23"/>
      <c r="AD378" s="23"/>
      <c r="AE378" s="23"/>
      <c r="AF378" s="23"/>
      <c r="AG378" s="23"/>
      <c r="AH378" s="23"/>
      <c r="AI378" s="21"/>
      <c r="AJ378" s="20"/>
      <c r="AK378" s="20"/>
      <c r="AL378" s="20"/>
      <c r="AN378" s="20">
        <f t="shared" si="10"/>
        <v>265048</v>
      </c>
      <c r="AO378" s="64" t="e">
        <f t="shared" si="11"/>
        <v>#DIV/0!</v>
      </c>
    </row>
    <row r="379" spans="1:41">
      <c r="A379" s="43" t="s">
        <v>798</v>
      </c>
      <c r="B379" s="43" t="s">
        <v>811</v>
      </c>
      <c r="C379" s="57"/>
      <c r="D379" s="23"/>
      <c r="E379" s="23"/>
      <c r="F379" s="24"/>
      <c r="G379" s="25"/>
      <c r="H379" s="19"/>
      <c r="I379" s="20"/>
      <c r="J379" s="20"/>
      <c r="K379" s="20"/>
      <c r="L379" s="20"/>
      <c r="M379" s="20"/>
      <c r="N379" s="20"/>
      <c r="O379" s="23">
        <v>22320</v>
      </c>
      <c r="P379" s="23">
        <v>13920</v>
      </c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>
        <v>7050</v>
      </c>
      <c r="AB379" s="23">
        <v>3874</v>
      </c>
      <c r="AC379" s="23"/>
      <c r="AD379" s="23">
        <v>5450</v>
      </c>
      <c r="AE379" s="23">
        <v>3162</v>
      </c>
      <c r="AF379" s="23"/>
      <c r="AG379" s="23">
        <v>3800</v>
      </c>
      <c r="AH379" s="23">
        <v>2337</v>
      </c>
      <c r="AI379" s="21"/>
      <c r="AJ379" s="20"/>
      <c r="AK379" s="20"/>
      <c r="AL379" s="20"/>
      <c r="AN379" s="20">
        <f t="shared" si="10"/>
        <v>38620</v>
      </c>
      <c r="AO379" s="64" t="e">
        <f t="shared" si="11"/>
        <v>#DIV/0!</v>
      </c>
    </row>
    <row r="380" spans="1:41">
      <c r="A380" s="43" t="s">
        <v>799</v>
      </c>
      <c r="B380" s="43" t="s">
        <v>783</v>
      </c>
      <c r="C380" s="59" t="s">
        <v>989</v>
      </c>
      <c r="D380" s="23"/>
      <c r="E380" s="23"/>
      <c r="F380" s="24"/>
      <c r="G380" s="25"/>
      <c r="H380" s="19" t="s">
        <v>707</v>
      </c>
      <c r="I380" s="20"/>
      <c r="J380" s="20"/>
      <c r="K380" s="20"/>
      <c r="L380" s="20"/>
      <c r="M380" s="20"/>
      <c r="N380" s="20"/>
      <c r="O380" s="23"/>
      <c r="P380" s="23">
        <v>290</v>
      </c>
      <c r="Q380" s="23"/>
      <c r="R380" s="23">
        <v>171450</v>
      </c>
      <c r="S380" s="23">
        <v>103562</v>
      </c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1"/>
      <c r="AJ380" s="20"/>
      <c r="AK380" s="20"/>
      <c r="AL380" s="20"/>
      <c r="AN380" s="20">
        <f t="shared" si="10"/>
        <v>171450</v>
      </c>
      <c r="AO380" s="64" t="e">
        <f t="shared" si="11"/>
        <v>#DIV/0!</v>
      </c>
    </row>
    <row r="381" spans="1:41">
      <c r="A381" s="43" t="s">
        <v>800</v>
      </c>
      <c r="B381" s="43" t="s">
        <v>812</v>
      </c>
      <c r="C381" s="57"/>
      <c r="D381" s="23"/>
      <c r="E381" s="23"/>
      <c r="F381" s="24"/>
      <c r="G381" s="25"/>
      <c r="H381" s="19"/>
      <c r="I381" s="20"/>
      <c r="J381" s="20"/>
      <c r="K381" s="20"/>
      <c r="L381" s="20"/>
      <c r="M381" s="20"/>
      <c r="N381" s="20"/>
      <c r="O381" s="23">
        <v>45200</v>
      </c>
      <c r="P381" s="23">
        <v>22611</v>
      </c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1"/>
      <c r="AJ381" s="20"/>
      <c r="AK381" s="20"/>
      <c r="AL381" s="20"/>
      <c r="AN381" s="20">
        <f t="shared" si="10"/>
        <v>45200</v>
      </c>
      <c r="AO381" s="64" t="e">
        <f t="shared" si="11"/>
        <v>#DIV/0!</v>
      </c>
    </row>
    <row r="382" spans="1:41">
      <c r="A382" s="43" t="s">
        <v>801</v>
      </c>
      <c r="B382" s="43" t="s">
        <v>784</v>
      </c>
      <c r="C382" s="57"/>
      <c r="D382" s="23"/>
      <c r="E382" s="23"/>
      <c r="F382" s="24"/>
      <c r="G382" s="25"/>
      <c r="H382" s="19" t="s">
        <v>706</v>
      </c>
      <c r="I382" s="20"/>
      <c r="J382" s="20"/>
      <c r="K382" s="20"/>
      <c r="L382" s="20"/>
      <c r="M382" s="20"/>
      <c r="N382" s="20"/>
      <c r="O382" s="23">
        <v>2304</v>
      </c>
      <c r="P382" s="23">
        <v>1107</v>
      </c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>
        <v>130260</v>
      </c>
      <c r="AB382" s="23">
        <v>78092</v>
      </c>
      <c r="AC382" s="23"/>
      <c r="AD382" s="23"/>
      <c r="AE382" s="23"/>
      <c r="AF382" s="23"/>
      <c r="AG382" s="23">
        <v>192880</v>
      </c>
      <c r="AH382" s="23">
        <v>86827</v>
      </c>
      <c r="AI382" s="21"/>
      <c r="AJ382" s="20"/>
      <c r="AK382" s="20"/>
      <c r="AL382" s="20"/>
      <c r="AN382" s="20">
        <f t="shared" si="10"/>
        <v>325444</v>
      </c>
      <c r="AO382" s="64" t="e">
        <f t="shared" si="11"/>
        <v>#DIV/0!</v>
      </c>
    </row>
    <row r="383" spans="1:41">
      <c r="A383" s="43" t="s">
        <v>802</v>
      </c>
      <c r="B383" s="43" t="s">
        <v>813</v>
      </c>
      <c r="C383" s="57"/>
      <c r="D383" s="23"/>
      <c r="E383" s="23"/>
      <c r="F383" s="24"/>
      <c r="G383" s="25"/>
      <c r="H383" s="19"/>
      <c r="I383" s="20"/>
      <c r="J383" s="20"/>
      <c r="K383" s="20"/>
      <c r="L383" s="20"/>
      <c r="M383" s="20"/>
      <c r="N383" s="20"/>
      <c r="O383" s="23">
        <v>17000</v>
      </c>
      <c r="P383" s="23">
        <v>9539</v>
      </c>
      <c r="Q383" s="23"/>
      <c r="R383" s="23"/>
      <c r="S383" s="23"/>
      <c r="T383" s="23"/>
      <c r="U383" s="23"/>
      <c r="V383" s="23"/>
      <c r="W383" s="23"/>
      <c r="X383" s="23">
        <v>54400</v>
      </c>
      <c r="Y383" s="23">
        <v>30593</v>
      </c>
      <c r="Z383" s="23"/>
      <c r="AA383" s="23"/>
      <c r="AB383" s="23"/>
      <c r="AC383" s="23"/>
      <c r="AD383" s="23">
        <v>2200</v>
      </c>
      <c r="AE383" s="23">
        <v>1401</v>
      </c>
      <c r="AF383" s="23"/>
      <c r="AG383" s="23"/>
      <c r="AH383" s="23"/>
      <c r="AI383" s="21"/>
      <c r="AJ383" s="20"/>
      <c r="AK383" s="20"/>
      <c r="AL383" s="20"/>
      <c r="AN383" s="20">
        <f t="shared" si="10"/>
        <v>73600</v>
      </c>
      <c r="AO383" s="64" t="e">
        <f t="shared" si="11"/>
        <v>#DIV/0!</v>
      </c>
    </row>
    <row r="384" spans="1:41">
      <c r="A384" s="43" t="s">
        <v>803</v>
      </c>
      <c r="B384" s="43" t="s">
        <v>785</v>
      </c>
      <c r="C384" s="57"/>
      <c r="D384" s="23"/>
      <c r="E384" s="23"/>
      <c r="F384" s="24"/>
      <c r="G384" s="25"/>
      <c r="H384" s="19" t="s">
        <v>706</v>
      </c>
      <c r="I384" s="20"/>
      <c r="J384" s="20"/>
      <c r="K384" s="20"/>
      <c r="L384" s="20"/>
      <c r="M384" s="20"/>
      <c r="N384" s="20"/>
      <c r="O384" s="23">
        <v>39420</v>
      </c>
      <c r="P384" s="23">
        <v>24154</v>
      </c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1"/>
      <c r="AJ384" s="20"/>
      <c r="AK384" s="20"/>
      <c r="AL384" s="20"/>
      <c r="AN384" s="20">
        <f t="shared" si="10"/>
        <v>39420</v>
      </c>
      <c r="AO384" s="64" t="e">
        <f t="shared" si="11"/>
        <v>#DIV/0!</v>
      </c>
    </row>
    <row r="385" spans="1:41">
      <c r="A385" s="43" t="s">
        <v>804</v>
      </c>
      <c r="B385" s="43" t="s">
        <v>786</v>
      </c>
      <c r="C385" s="57"/>
      <c r="D385" s="23"/>
      <c r="E385" s="23"/>
      <c r="F385" s="24"/>
      <c r="G385" s="25"/>
      <c r="H385" s="19" t="s">
        <v>706</v>
      </c>
      <c r="I385" s="20"/>
      <c r="J385" s="20"/>
      <c r="K385" s="20"/>
      <c r="L385" s="20"/>
      <c r="M385" s="20"/>
      <c r="N385" s="20"/>
      <c r="O385" s="23">
        <v>188520</v>
      </c>
      <c r="P385" s="23">
        <v>84126</v>
      </c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1"/>
      <c r="AJ385" s="20"/>
      <c r="AK385" s="20"/>
      <c r="AL385" s="20"/>
      <c r="AN385" s="20">
        <f t="shared" si="10"/>
        <v>188520</v>
      </c>
      <c r="AO385" s="64" t="e">
        <f t="shared" si="11"/>
        <v>#DIV/0!</v>
      </c>
    </row>
    <row r="386" spans="1:41">
      <c r="A386" s="43" t="s">
        <v>805</v>
      </c>
      <c r="B386" s="43" t="s">
        <v>814</v>
      </c>
      <c r="C386" s="57"/>
      <c r="D386" s="23"/>
      <c r="E386" s="23"/>
      <c r="F386" s="24"/>
      <c r="G386" s="25"/>
      <c r="H386" s="51" t="s">
        <v>707</v>
      </c>
      <c r="I386" s="20"/>
      <c r="J386" s="20"/>
      <c r="K386" s="20"/>
      <c r="L386" s="20"/>
      <c r="M386" s="20"/>
      <c r="N386" s="20"/>
      <c r="O386" s="23">
        <v>22377</v>
      </c>
      <c r="P386" s="23">
        <v>12428</v>
      </c>
      <c r="Q386" s="23"/>
      <c r="R386" s="23"/>
      <c r="S386" s="23"/>
      <c r="T386" s="23"/>
      <c r="U386" s="23"/>
      <c r="V386" s="23"/>
      <c r="W386" s="23"/>
      <c r="X386" s="23">
        <v>11050</v>
      </c>
      <c r="Y386" s="23">
        <v>6282</v>
      </c>
      <c r="Z386" s="23"/>
      <c r="AA386" s="23">
        <v>6885</v>
      </c>
      <c r="AB386" s="23">
        <v>4305</v>
      </c>
      <c r="AC386" s="23"/>
      <c r="AD386" s="23"/>
      <c r="AE386" s="23"/>
      <c r="AF386" s="23"/>
      <c r="AG386" s="23"/>
      <c r="AH386" s="23"/>
      <c r="AI386" s="21"/>
      <c r="AJ386" s="20"/>
      <c r="AK386" s="20"/>
      <c r="AL386" s="20"/>
      <c r="AN386" s="20">
        <f t="shared" si="10"/>
        <v>40312</v>
      </c>
      <c r="AO386" s="64" t="e">
        <f t="shared" si="11"/>
        <v>#DIV/0!</v>
      </c>
    </row>
    <row r="387" spans="1:41">
      <c r="A387" s="43" t="s">
        <v>806</v>
      </c>
      <c r="B387" s="43" t="s">
        <v>815</v>
      </c>
      <c r="C387" s="57"/>
      <c r="D387" s="23"/>
      <c r="E387" s="23"/>
      <c r="F387" s="24"/>
      <c r="G387" s="25"/>
      <c r="H387" s="19" t="s">
        <v>706</v>
      </c>
      <c r="I387" s="20"/>
      <c r="J387" s="20"/>
      <c r="K387" s="20"/>
      <c r="L387" s="20"/>
      <c r="M387" s="20"/>
      <c r="N387" s="20"/>
      <c r="O387" s="23">
        <v>17340</v>
      </c>
      <c r="P387" s="23">
        <v>9464</v>
      </c>
      <c r="Q387" s="23"/>
      <c r="R387" s="23"/>
      <c r="S387" s="23"/>
      <c r="T387" s="23"/>
      <c r="U387" s="23">
        <v>305675</v>
      </c>
      <c r="V387" s="23">
        <v>151494</v>
      </c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1"/>
      <c r="AJ387" s="20"/>
      <c r="AK387" s="20"/>
      <c r="AL387" s="20"/>
      <c r="AN387" s="20">
        <f t="shared" si="10"/>
        <v>323015</v>
      </c>
      <c r="AO387" s="64" t="e">
        <f t="shared" si="11"/>
        <v>#DIV/0!</v>
      </c>
    </row>
    <row r="388" spans="1:41">
      <c r="A388" s="43" t="s">
        <v>807</v>
      </c>
      <c r="B388" s="43" t="s">
        <v>816</v>
      </c>
      <c r="C388" s="57"/>
      <c r="D388" s="23"/>
      <c r="E388" s="23"/>
      <c r="F388" s="24"/>
      <c r="G388" s="25"/>
      <c r="H388" s="19"/>
      <c r="I388" s="20"/>
      <c r="J388" s="20"/>
      <c r="K388" s="20"/>
      <c r="L388" s="20"/>
      <c r="M388" s="20"/>
      <c r="N388" s="20"/>
      <c r="O388" s="23">
        <v>62886</v>
      </c>
      <c r="P388" s="23">
        <v>32212</v>
      </c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1"/>
      <c r="AJ388" s="20"/>
      <c r="AK388" s="20"/>
      <c r="AL388" s="20"/>
      <c r="AN388" s="20">
        <f t="shared" si="10"/>
        <v>62886</v>
      </c>
      <c r="AO388" s="64" t="e">
        <f t="shared" si="11"/>
        <v>#DIV/0!</v>
      </c>
    </row>
    <row r="389" spans="1:41">
      <c r="A389" s="43" t="s">
        <v>808</v>
      </c>
      <c r="B389" s="43" t="s">
        <v>817</v>
      </c>
      <c r="C389" s="57"/>
      <c r="D389" s="23"/>
      <c r="E389" s="23"/>
      <c r="F389" s="24"/>
      <c r="G389" s="25"/>
      <c r="H389" s="19"/>
      <c r="I389" s="20"/>
      <c r="J389" s="20"/>
      <c r="K389" s="20"/>
      <c r="L389" s="20"/>
      <c r="M389" s="20"/>
      <c r="N389" s="20"/>
      <c r="O389" s="23">
        <v>8800</v>
      </c>
      <c r="P389" s="23">
        <v>4803</v>
      </c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1"/>
      <c r="AJ389" s="20"/>
      <c r="AK389" s="20"/>
      <c r="AL389" s="20"/>
      <c r="AN389" s="20">
        <f t="shared" si="10"/>
        <v>8800</v>
      </c>
      <c r="AO389" s="64" t="e">
        <f t="shared" si="11"/>
        <v>#DIV/0!</v>
      </c>
    </row>
    <row r="390" spans="1:41">
      <c r="A390" s="43" t="s">
        <v>809</v>
      </c>
      <c r="B390" s="43" t="s">
        <v>787</v>
      </c>
      <c r="C390" s="57"/>
      <c r="D390" s="23"/>
      <c r="E390" s="23"/>
      <c r="F390" s="24"/>
      <c r="G390" s="25"/>
      <c r="H390" s="19" t="s">
        <v>706</v>
      </c>
      <c r="I390" s="20"/>
      <c r="J390" s="20"/>
      <c r="K390" s="20"/>
      <c r="L390" s="20"/>
      <c r="M390" s="20"/>
      <c r="N390" s="20"/>
      <c r="O390" s="23">
        <v>181456</v>
      </c>
      <c r="P390" s="23">
        <v>86189</v>
      </c>
      <c r="Q390" s="23"/>
      <c r="R390" s="23">
        <v>81920</v>
      </c>
      <c r="S390" s="23">
        <v>41323</v>
      </c>
      <c r="T390" s="23"/>
      <c r="U390" s="23">
        <v>526837</v>
      </c>
      <c r="V390" s="23">
        <v>248841</v>
      </c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1"/>
      <c r="AJ390" s="20"/>
      <c r="AK390" s="20"/>
      <c r="AL390" s="20"/>
      <c r="AN390" s="20">
        <f t="shared" ref="AN390:AN454" si="12">SUM(I390+L390+O390+R390+U390+X390+AA390+AD390+AG390)</f>
        <v>790213</v>
      </c>
      <c r="AO390" s="64" t="e">
        <f t="shared" ref="AO390:AO454" si="13">(AN390*100/D390)</f>
        <v>#DIV/0!</v>
      </c>
    </row>
    <row r="391" spans="1:41">
      <c r="A391" s="43" t="s">
        <v>822</v>
      </c>
      <c r="B391" s="43" t="s">
        <v>835</v>
      </c>
      <c r="C391" s="57"/>
      <c r="D391" s="23"/>
      <c r="E391" s="23"/>
      <c r="F391" s="24"/>
      <c r="G391" s="25"/>
      <c r="H391" s="19"/>
      <c r="I391" s="20"/>
      <c r="J391" s="20"/>
      <c r="K391" s="20"/>
      <c r="L391" s="20"/>
      <c r="M391" s="20"/>
      <c r="N391" s="20"/>
      <c r="O391" s="23"/>
      <c r="P391" s="23"/>
      <c r="Q391" s="23"/>
      <c r="R391" s="23">
        <v>58752</v>
      </c>
      <c r="S391" s="23">
        <v>25885</v>
      </c>
      <c r="T391" s="23"/>
      <c r="U391" s="23">
        <v>24140</v>
      </c>
      <c r="V391" s="23">
        <v>13980</v>
      </c>
      <c r="W391" s="23"/>
      <c r="X391" s="23"/>
      <c r="Y391" s="23"/>
      <c r="Z391" s="23"/>
      <c r="AA391" s="23"/>
      <c r="AB391" s="23"/>
      <c r="AC391" s="23"/>
      <c r="AD391" s="23">
        <v>11101</v>
      </c>
      <c r="AE391" s="23">
        <v>4892</v>
      </c>
      <c r="AF391" s="23"/>
      <c r="AG391" s="23">
        <v>14880</v>
      </c>
      <c r="AH391" s="23">
        <v>9134</v>
      </c>
      <c r="AI391" s="21"/>
      <c r="AJ391" s="20"/>
      <c r="AK391" s="20"/>
      <c r="AL391" s="20"/>
      <c r="AN391" s="20">
        <f t="shared" si="12"/>
        <v>108873</v>
      </c>
      <c r="AO391" s="64" t="e">
        <f t="shared" si="13"/>
        <v>#DIV/0!</v>
      </c>
    </row>
    <row r="392" spans="1:41">
      <c r="A392" s="43" t="s">
        <v>823</v>
      </c>
      <c r="B392" s="43" t="s">
        <v>836</v>
      </c>
      <c r="C392" s="57"/>
      <c r="D392" s="23"/>
      <c r="E392" s="23"/>
      <c r="F392" s="24"/>
      <c r="G392" s="25"/>
      <c r="H392" s="19"/>
      <c r="I392" s="20"/>
      <c r="J392" s="20"/>
      <c r="K392" s="20"/>
      <c r="L392" s="20"/>
      <c r="M392" s="20"/>
      <c r="N392" s="20"/>
      <c r="O392" s="23"/>
      <c r="P392" s="23"/>
      <c r="Q392" s="23"/>
      <c r="R392" s="23">
        <v>16788</v>
      </c>
      <c r="S392" s="23">
        <v>6088</v>
      </c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1"/>
      <c r="AJ392" s="20"/>
      <c r="AK392" s="20"/>
      <c r="AL392" s="20"/>
      <c r="AN392" s="20">
        <f t="shared" si="12"/>
        <v>16788</v>
      </c>
      <c r="AO392" s="64" t="e">
        <f t="shared" si="13"/>
        <v>#DIV/0!</v>
      </c>
    </row>
    <row r="393" spans="1:41">
      <c r="A393" s="43" t="s">
        <v>824</v>
      </c>
      <c r="B393" s="43" t="s">
        <v>837</v>
      </c>
      <c r="C393" s="57"/>
      <c r="D393" s="23"/>
      <c r="E393" s="23"/>
      <c r="F393" s="24"/>
      <c r="G393" s="25"/>
      <c r="H393" s="19"/>
      <c r="I393" s="20"/>
      <c r="J393" s="20"/>
      <c r="K393" s="20"/>
      <c r="L393" s="20"/>
      <c r="M393" s="20"/>
      <c r="N393" s="20"/>
      <c r="O393" s="23"/>
      <c r="P393" s="23"/>
      <c r="Q393" s="23"/>
      <c r="R393" s="23">
        <v>5200</v>
      </c>
      <c r="S393" s="23">
        <v>3783</v>
      </c>
      <c r="T393" s="23"/>
      <c r="U393" s="23"/>
      <c r="V393" s="23"/>
      <c r="W393" s="23"/>
      <c r="X393" s="23">
        <v>2175</v>
      </c>
      <c r="Y393" s="23">
        <v>1335</v>
      </c>
      <c r="Z393" s="23"/>
      <c r="AA393" s="23"/>
      <c r="AB393" s="23"/>
      <c r="AC393" s="23"/>
      <c r="AD393" s="23"/>
      <c r="AE393" s="23"/>
      <c r="AF393" s="23"/>
      <c r="AG393" s="23"/>
      <c r="AH393" s="23"/>
      <c r="AI393" s="21"/>
      <c r="AJ393" s="20"/>
      <c r="AK393" s="20"/>
      <c r="AL393" s="20"/>
      <c r="AN393" s="20">
        <f t="shared" si="12"/>
        <v>7375</v>
      </c>
      <c r="AO393" s="64" t="e">
        <f t="shared" si="13"/>
        <v>#DIV/0!</v>
      </c>
    </row>
    <row r="394" spans="1:41">
      <c r="A394" s="43" t="s">
        <v>825</v>
      </c>
      <c r="B394" s="43" t="s">
        <v>456</v>
      </c>
      <c r="C394" s="57"/>
      <c r="D394" s="23"/>
      <c r="E394" s="23"/>
      <c r="F394" s="24"/>
      <c r="G394" s="25"/>
      <c r="H394" s="19"/>
      <c r="I394" s="20"/>
      <c r="J394" s="20"/>
      <c r="K394" s="20"/>
      <c r="L394" s="20"/>
      <c r="M394" s="20"/>
      <c r="N394" s="20"/>
      <c r="O394" s="23"/>
      <c r="P394" s="23"/>
      <c r="Q394" s="23"/>
      <c r="R394" s="23">
        <v>22375</v>
      </c>
      <c r="S394" s="23">
        <v>11551</v>
      </c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1"/>
      <c r="AJ394" s="20"/>
      <c r="AK394" s="20"/>
      <c r="AL394" s="20"/>
      <c r="AN394" s="20">
        <f t="shared" si="12"/>
        <v>22375</v>
      </c>
      <c r="AO394" s="64" t="e">
        <f t="shared" si="13"/>
        <v>#DIV/0!</v>
      </c>
    </row>
    <row r="395" spans="1:41">
      <c r="A395" s="50" t="s">
        <v>906</v>
      </c>
      <c r="B395" s="50" t="s">
        <v>907</v>
      </c>
      <c r="C395" s="57"/>
      <c r="D395" s="23"/>
      <c r="E395" s="23"/>
      <c r="F395" s="24"/>
      <c r="G395" s="25"/>
      <c r="H395" s="19"/>
      <c r="I395" s="20"/>
      <c r="J395" s="20"/>
      <c r="K395" s="20"/>
      <c r="L395" s="20"/>
      <c r="M395" s="20"/>
      <c r="N395" s="20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>
        <v>4250</v>
      </c>
      <c r="AB395" s="23">
        <v>2432</v>
      </c>
      <c r="AC395" s="23"/>
      <c r="AD395" s="23"/>
      <c r="AE395" s="23"/>
      <c r="AF395" s="23"/>
      <c r="AG395" s="23"/>
      <c r="AH395" s="23"/>
      <c r="AI395" s="21"/>
      <c r="AJ395" s="20"/>
      <c r="AK395" s="20"/>
      <c r="AL395" s="20"/>
      <c r="AN395" s="20">
        <f t="shared" si="12"/>
        <v>4250</v>
      </c>
      <c r="AO395" s="64" t="e">
        <f t="shared" si="13"/>
        <v>#DIV/0!</v>
      </c>
    </row>
    <row r="396" spans="1:41">
      <c r="A396" s="43" t="s">
        <v>826</v>
      </c>
      <c r="B396" s="43" t="s">
        <v>838</v>
      </c>
      <c r="C396" s="57"/>
      <c r="D396" s="23"/>
      <c r="E396" s="23"/>
      <c r="F396" s="24"/>
      <c r="G396" s="25"/>
      <c r="H396" s="19"/>
      <c r="I396" s="20"/>
      <c r="J396" s="20"/>
      <c r="K396" s="20"/>
      <c r="L396" s="20"/>
      <c r="M396" s="20"/>
      <c r="N396" s="20"/>
      <c r="O396" s="23"/>
      <c r="P396" s="23"/>
      <c r="Q396" s="23"/>
      <c r="R396" s="23">
        <v>228495</v>
      </c>
      <c r="S396" s="23">
        <v>138890</v>
      </c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1"/>
      <c r="AJ396" s="20"/>
      <c r="AK396" s="20"/>
      <c r="AL396" s="20"/>
      <c r="AN396" s="20">
        <f t="shared" si="12"/>
        <v>228495</v>
      </c>
      <c r="AO396" s="64" t="e">
        <f t="shared" si="13"/>
        <v>#DIV/0!</v>
      </c>
    </row>
    <row r="397" spans="1:41">
      <c r="A397" s="43" t="s">
        <v>827</v>
      </c>
      <c r="B397" s="43" t="s">
        <v>839</v>
      </c>
      <c r="C397" s="57"/>
      <c r="D397" s="23"/>
      <c r="E397" s="23"/>
      <c r="F397" s="24"/>
      <c r="G397" s="25"/>
      <c r="H397" s="19" t="s">
        <v>706</v>
      </c>
      <c r="I397" s="20"/>
      <c r="J397" s="20"/>
      <c r="K397" s="20"/>
      <c r="L397" s="20"/>
      <c r="M397" s="20"/>
      <c r="N397" s="20"/>
      <c r="O397" s="23"/>
      <c r="P397" s="23"/>
      <c r="Q397" s="23"/>
      <c r="R397" s="23">
        <v>185300</v>
      </c>
      <c r="S397" s="23">
        <v>86505</v>
      </c>
      <c r="T397" s="23"/>
      <c r="U397" s="23">
        <v>94350</v>
      </c>
      <c r="V397" s="23">
        <v>51193</v>
      </c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1"/>
      <c r="AJ397" s="20"/>
      <c r="AK397" s="20"/>
      <c r="AL397" s="20"/>
      <c r="AN397" s="20">
        <f t="shared" si="12"/>
        <v>279650</v>
      </c>
      <c r="AO397" s="64" t="e">
        <f t="shared" si="13"/>
        <v>#DIV/0!</v>
      </c>
    </row>
    <row r="398" spans="1:41">
      <c r="A398" s="43" t="s">
        <v>828</v>
      </c>
      <c r="B398" s="43" t="s">
        <v>840</v>
      </c>
      <c r="C398" s="57"/>
      <c r="D398" s="23"/>
      <c r="E398" s="23"/>
      <c r="F398" s="24"/>
      <c r="G398" s="25"/>
      <c r="H398" s="19"/>
      <c r="I398" s="20"/>
      <c r="J398" s="20"/>
      <c r="K398" s="20"/>
      <c r="L398" s="20"/>
      <c r="M398" s="20"/>
      <c r="N398" s="20"/>
      <c r="O398" s="23"/>
      <c r="P398" s="23"/>
      <c r="Q398" s="23"/>
      <c r="R398" s="23">
        <v>116111</v>
      </c>
      <c r="S398" s="23">
        <v>60995</v>
      </c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1"/>
      <c r="AJ398" s="20"/>
      <c r="AK398" s="20"/>
      <c r="AL398" s="20"/>
      <c r="AN398" s="20">
        <f t="shared" si="12"/>
        <v>116111</v>
      </c>
      <c r="AO398" s="64" t="e">
        <f t="shared" si="13"/>
        <v>#DIV/0!</v>
      </c>
    </row>
    <row r="399" spans="1:41">
      <c r="A399" s="43" t="s">
        <v>829</v>
      </c>
      <c r="B399" s="43" t="s">
        <v>841</v>
      </c>
      <c r="C399" s="57"/>
      <c r="D399" s="23"/>
      <c r="E399" s="23"/>
      <c r="F399" s="24"/>
      <c r="G399" s="25"/>
      <c r="H399" s="19"/>
      <c r="I399" s="20"/>
      <c r="J399" s="20"/>
      <c r="K399" s="20"/>
      <c r="L399" s="20"/>
      <c r="M399" s="20"/>
      <c r="N399" s="20"/>
      <c r="O399" s="23"/>
      <c r="P399" s="23"/>
      <c r="Q399" s="23"/>
      <c r="R399" s="23">
        <v>42290</v>
      </c>
      <c r="S399" s="23">
        <v>25285</v>
      </c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1"/>
      <c r="AJ399" s="20"/>
      <c r="AK399" s="20"/>
      <c r="AL399" s="20"/>
      <c r="AN399" s="20">
        <f t="shared" si="12"/>
        <v>42290</v>
      </c>
      <c r="AO399" s="64" t="e">
        <f t="shared" si="13"/>
        <v>#DIV/0!</v>
      </c>
    </row>
    <row r="400" spans="1:41">
      <c r="A400" s="43" t="s">
        <v>830</v>
      </c>
      <c r="B400" s="43" t="s">
        <v>842</v>
      </c>
      <c r="C400" s="57"/>
      <c r="D400" s="23"/>
      <c r="E400" s="23"/>
      <c r="F400" s="24"/>
      <c r="G400" s="25"/>
      <c r="H400" s="19"/>
      <c r="I400" s="20"/>
      <c r="J400" s="20"/>
      <c r="K400" s="20"/>
      <c r="L400" s="20"/>
      <c r="M400" s="20"/>
      <c r="N400" s="20"/>
      <c r="O400" s="23"/>
      <c r="P400" s="23"/>
      <c r="Q400" s="23"/>
      <c r="R400" s="23">
        <v>40446</v>
      </c>
      <c r="S400" s="23">
        <v>23906</v>
      </c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1"/>
      <c r="AJ400" s="20"/>
      <c r="AK400" s="20"/>
      <c r="AL400" s="20"/>
      <c r="AN400" s="20">
        <f t="shared" si="12"/>
        <v>40446</v>
      </c>
      <c r="AO400" s="64" t="e">
        <f t="shared" si="13"/>
        <v>#DIV/0!</v>
      </c>
    </row>
    <row r="401" spans="1:41">
      <c r="A401" s="43" t="s">
        <v>831</v>
      </c>
      <c r="B401" s="43" t="s">
        <v>843</v>
      </c>
      <c r="C401" s="57"/>
      <c r="D401" s="23"/>
      <c r="E401" s="23"/>
      <c r="F401" s="24"/>
      <c r="G401" s="25"/>
      <c r="H401" s="19"/>
      <c r="I401" s="20"/>
      <c r="J401" s="20"/>
      <c r="K401" s="20"/>
      <c r="L401" s="20"/>
      <c r="M401" s="20"/>
      <c r="N401" s="20"/>
      <c r="O401" s="23"/>
      <c r="P401" s="23"/>
      <c r="Q401" s="23"/>
      <c r="R401" s="23">
        <v>18750</v>
      </c>
      <c r="S401" s="23">
        <v>11749</v>
      </c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1"/>
      <c r="AJ401" s="20"/>
      <c r="AK401" s="20"/>
      <c r="AL401" s="20"/>
      <c r="AN401" s="20">
        <f t="shared" si="12"/>
        <v>18750</v>
      </c>
      <c r="AO401" s="64" t="e">
        <f t="shared" si="13"/>
        <v>#DIV/0!</v>
      </c>
    </row>
    <row r="402" spans="1:41">
      <c r="A402" s="43" t="s">
        <v>832</v>
      </c>
      <c r="B402" s="43" t="s">
        <v>844</v>
      </c>
      <c r="C402" s="57"/>
      <c r="D402" s="23"/>
      <c r="E402" s="23"/>
      <c r="F402" s="24"/>
      <c r="G402" s="25"/>
      <c r="H402" s="19"/>
      <c r="I402" s="20"/>
      <c r="J402" s="20"/>
      <c r="K402" s="20"/>
      <c r="L402" s="20"/>
      <c r="M402" s="20"/>
      <c r="N402" s="20"/>
      <c r="O402" s="23"/>
      <c r="P402" s="23"/>
      <c r="Q402" s="23"/>
      <c r="R402" s="23">
        <v>69390</v>
      </c>
      <c r="S402" s="23">
        <v>38705</v>
      </c>
      <c r="T402" s="23"/>
      <c r="U402" s="23">
        <v>4250</v>
      </c>
      <c r="V402" s="23">
        <v>2370</v>
      </c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1"/>
      <c r="AJ402" s="20"/>
      <c r="AK402" s="20"/>
      <c r="AL402" s="20"/>
      <c r="AN402" s="20">
        <f t="shared" si="12"/>
        <v>73640</v>
      </c>
      <c r="AO402" s="64" t="e">
        <f t="shared" si="13"/>
        <v>#DIV/0!</v>
      </c>
    </row>
    <row r="403" spans="1:41">
      <c r="A403" s="43" t="s">
        <v>833</v>
      </c>
      <c r="B403" s="43" t="s">
        <v>845</v>
      </c>
      <c r="C403" s="57"/>
      <c r="D403" s="23"/>
      <c r="E403" s="23"/>
      <c r="F403" s="24"/>
      <c r="G403" s="25"/>
      <c r="H403" s="19"/>
      <c r="I403" s="20"/>
      <c r="J403" s="20"/>
      <c r="K403" s="20"/>
      <c r="L403" s="20"/>
      <c r="M403" s="20"/>
      <c r="N403" s="20"/>
      <c r="O403" s="23"/>
      <c r="P403" s="23"/>
      <c r="Q403" s="23"/>
      <c r="R403" s="23">
        <v>6630</v>
      </c>
      <c r="S403" s="23">
        <v>4103</v>
      </c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1"/>
      <c r="AJ403" s="20"/>
      <c r="AK403" s="20"/>
      <c r="AL403" s="20"/>
      <c r="AN403" s="20">
        <f t="shared" si="12"/>
        <v>6630</v>
      </c>
      <c r="AO403" s="64" t="e">
        <f t="shared" si="13"/>
        <v>#DIV/0!</v>
      </c>
    </row>
    <row r="404" spans="1:41">
      <c r="A404" s="50" t="s">
        <v>887</v>
      </c>
      <c r="B404" s="50" t="s">
        <v>880</v>
      </c>
      <c r="C404" s="57"/>
      <c r="D404" s="23"/>
      <c r="E404" s="23"/>
      <c r="F404" s="24"/>
      <c r="G404" s="25"/>
      <c r="H404" s="51" t="s">
        <v>706</v>
      </c>
      <c r="I404" s="20"/>
      <c r="J404" s="20"/>
      <c r="K404" s="20"/>
      <c r="L404" s="20"/>
      <c r="M404" s="20"/>
      <c r="N404" s="20"/>
      <c r="O404" s="23"/>
      <c r="P404" s="23"/>
      <c r="Q404" s="23"/>
      <c r="R404" s="23"/>
      <c r="S404" s="23"/>
      <c r="T404" s="23"/>
      <c r="U404" s="23"/>
      <c r="V404" s="23"/>
      <c r="W404" s="23"/>
      <c r="X404" s="23">
        <v>80750</v>
      </c>
      <c r="Y404" s="23">
        <v>43474</v>
      </c>
      <c r="Z404" s="23"/>
      <c r="AA404" s="23"/>
      <c r="AB404" s="23"/>
      <c r="AC404" s="23"/>
      <c r="AD404" s="23"/>
      <c r="AE404" s="23"/>
      <c r="AF404" s="23"/>
      <c r="AG404" s="23"/>
      <c r="AH404" s="23"/>
      <c r="AI404" s="21"/>
      <c r="AJ404" s="20"/>
      <c r="AK404" s="20"/>
      <c r="AL404" s="20"/>
      <c r="AN404" s="20">
        <f t="shared" si="12"/>
        <v>80750</v>
      </c>
      <c r="AO404" s="64" t="e">
        <f t="shared" si="13"/>
        <v>#DIV/0!</v>
      </c>
    </row>
    <row r="405" spans="1:41">
      <c r="A405" s="43" t="s">
        <v>834</v>
      </c>
      <c r="B405" s="43" t="s">
        <v>788</v>
      </c>
      <c r="C405" s="57"/>
      <c r="D405" s="23"/>
      <c r="E405" s="23"/>
      <c r="F405" s="24"/>
      <c r="G405" s="25"/>
      <c r="H405" s="19" t="s">
        <v>707</v>
      </c>
      <c r="I405" s="20"/>
      <c r="J405" s="20"/>
      <c r="K405" s="20"/>
      <c r="L405" s="20"/>
      <c r="M405" s="20"/>
      <c r="N405" s="20"/>
      <c r="O405" s="23"/>
      <c r="P405" s="23"/>
      <c r="Q405" s="23"/>
      <c r="R405" s="23">
        <v>645240</v>
      </c>
      <c r="S405" s="23">
        <v>424498</v>
      </c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1"/>
      <c r="AJ405" s="20"/>
      <c r="AK405" s="20"/>
      <c r="AL405" s="20"/>
      <c r="AN405" s="20">
        <f t="shared" si="12"/>
        <v>645240</v>
      </c>
      <c r="AO405" s="64" t="e">
        <f t="shared" si="13"/>
        <v>#DIV/0!</v>
      </c>
    </row>
    <row r="406" spans="1:41">
      <c r="A406" s="43" t="s">
        <v>851</v>
      </c>
      <c r="B406" s="43" t="s">
        <v>864</v>
      </c>
      <c r="C406" s="57"/>
      <c r="D406" s="23"/>
      <c r="E406" s="23"/>
      <c r="F406" s="24"/>
      <c r="G406" s="25"/>
      <c r="H406" s="19"/>
      <c r="I406" s="20"/>
      <c r="J406" s="20"/>
      <c r="K406" s="20"/>
      <c r="L406" s="20"/>
      <c r="M406" s="20"/>
      <c r="N406" s="20"/>
      <c r="O406" s="23"/>
      <c r="P406" s="23"/>
      <c r="Q406" s="23"/>
      <c r="R406" s="23"/>
      <c r="S406" s="23"/>
      <c r="T406" s="23"/>
      <c r="U406" s="23">
        <v>52000</v>
      </c>
      <c r="V406" s="23">
        <v>29864</v>
      </c>
      <c r="W406" s="23"/>
      <c r="X406" s="23">
        <v>130000</v>
      </c>
      <c r="Y406" s="23">
        <v>38500</v>
      </c>
      <c r="Z406" s="23"/>
      <c r="AA406" s="23">
        <v>42600</v>
      </c>
      <c r="AB406" s="23">
        <v>21468</v>
      </c>
      <c r="AC406" s="23"/>
      <c r="AD406" s="23"/>
      <c r="AE406" s="23"/>
      <c r="AF406" s="23"/>
      <c r="AG406" s="23"/>
      <c r="AH406" s="23"/>
      <c r="AI406" s="21"/>
      <c r="AJ406" s="20"/>
      <c r="AK406" s="20"/>
      <c r="AL406" s="20"/>
      <c r="AN406" s="20">
        <f t="shared" si="12"/>
        <v>224600</v>
      </c>
      <c r="AO406" s="64" t="e">
        <f t="shared" si="13"/>
        <v>#DIV/0!</v>
      </c>
    </row>
    <row r="407" spans="1:41">
      <c r="A407" s="43" t="s">
        <v>852</v>
      </c>
      <c r="B407" s="43" t="s">
        <v>865</v>
      </c>
      <c r="C407" s="57"/>
      <c r="D407" s="23"/>
      <c r="E407" s="23"/>
      <c r="F407" s="24"/>
      <c r="G407" s="25"/>
      <c r="H407" s="19"/>
      <c r="I407" s="20"/>
      <c r="J407" s="20"/>
      <c r="K407" s="20"/>
      <c r="L407" s="20"/>
      <c r="M407" s="20"/>
      <c r="N407" s="20"/>
      <c r="O407" s="23"/>
      <c r="P407" s="23"/>
      <c r="Q407" s="23"/>
      <c r="R407" s="23"/>
      <c r="S407" s="23"/>
      <c r="T407" s="23"/>
      <c r="U407" s="23">
        <v>13700</v>
      </c>
      <c r="V407" s="23">
        <v>8018</v>
      </c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1"/>
      <c r="AJ407" s="20"/>
      <c r="AK407" s="20"/>
      <c r="AL407" s="20"/>
      <c r="AN407" s="20">
        <f t="shared" si="12"/>
        <v>13700</v>
      </c>
      <c r="AO407" s="64" t="e">
        <f t="shared" si="13"/>
        <v>#DIV/0!</v>
      </c>
    </row>
    <row r="408" spans="1:41">
      <c r="A408" s="43" t="s">
        <v>853</v>
      </c>
      <c r="B408" s="43" t="s">
        <v>866</v>
      </c>
      <c r="C408" s="57"/>
      <c r="D408" s="23"/>
      <c r="E408" s="23"/>
      <c r="F408" s="24"/>
      <c r="G408" s="25"/>
      <c r="H408" s="19"/>
      <c r="I408" s="20"/>
      <c r="J408" s="20"/>
      <c r="K408" s="20"/>
      <c r="L408" s="20"/>
      <c r="M408" s="20"/>
      <c r="N408" s="20"/>
      <c r="O408" s="23"/>
      <c r="P408" s="23"/>
      <c r="Q408" s="23"/>
      <c r="R408" s="23"/>
      <c r="S408" s="23"/>
      <c r="T408" s="23"/>
      <c r="U408" s="23">
        <v>6714</v>
      </c>
      <c r="V408" s="23">
        <v>3884</v>
      </c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1"/>
      <c r="AJ408" s="20"/>
      <c r="AK408" s="20"/>
      <c r="AL408" s="20"/>
      <c r="AN408" s="20">
        <f t="shared" si="12"/>
        <v>6714</v>
      </c>
      <c r="AO408" s="64" t="e">
        <f t="shared" si="13"/>
        <v>#DIV/0!</v>
      </c>
    </row>
    <row r="409" spans="1:41">
      <c r="A409" s="43" t="s">
        <v>854</v>
      </c>
      <c r="B409" s="43" t="s">
        <v>867</v>
      </c>
      <c r="C409" s="57"/>
      <c r="D409" s="23"/>
      <c r="E409" s="23"/>
      <c r="F409" s="24"/>
      <c r="G409" s="25"/>
      <c r="H409" s="19"/>
      <c r="I409" s="20"/>
      <c r="J409" s="20"/>
      <c r="K409" s="20"/>
      <c r="L409" s="20"/>
      <c r="M409" s="20"/>
      <c r="N409" s="20"/>
      <c r="O409" s="23"/>
      <c r="P409" s="23"/>
      <c r="Q409" s="23"/>
      <c r="R409" s="23"/>
      <c r="S409" s="23"/>
      <c r="T409" s="23"/>
      <c r="U409" s="23">
        <v>10400</v>
      </c>
      <c r="V409" s="23">
        <v>5761</v>
      </c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1"/>
      <c r="AJ409" s="20"/>
      <c r="AK409" s="20"/>
      <c r="AL409" s="20"/>
      <c r="AN409" s="20">
        <f t="shared" si="12"/>
        <v>10400</v>
      </c>
      <c r="AO409" s="64" t="e">
        <f t="shared" si="13"/>
        <v>#DIV/0!</v>
      </c>
    </row>
    <row r="410" spans="1:41">
      <c r="A410" s="43" t="s">
        <v>855</v>
      </c>
      <c r="B410" s="43" t="s">
        <v>868</v>
      </c>
      <c r="C410" s="57"/>
      <c r="D410" s="23"/>
      <c r="E410" s="23"/>
      <c r="F410" s="24"/>
      <c r="G410" s="25"/>
      <c r="H410" s="19" t="s">
        <v>735</v>
      </c>
      <c r="I410" s="20"/>
      <c r="J410" s="20"/>
      <c r="K410" s="20"/>
      <c r="L410" s="20"/>
      <c r="M410" s="20"/>
      <c r="N410" s="20"/>
      <c r="O410" s="23"/>
      <c r="P410" s="23"/>
      <c r="Q410" s="23"/>
      <c r="R410" s="23"/>
      <c r="S410" s="23"/>
      <c r="T410" s="23"/>
      <c r="U410" s="23">
        <v>401704</v>
      </c>
      <c r="V410" s="23">
        <v>219609</v>
      </c>
      <c r="W410" s="23"/>
      <c r="X410" s="23"/>
      <c r="Y410" s="23"/>
      <c r="Z410" s="23"/>
      <c r="AA410" s="23"/>
      <c r="AB410" s="23"/>
      <c r="AC410" s="23"/>
      <c r="AD410" s="23">
        <v>304508</v>
      </c>
      <c r="AE410" s="23">
        <v>163849</v>
      </c>
      <c r="AF410" s="23"/>
      <c r="AG410" s="23">
        <v>81600</v>
      </c>
      <c r="AH410" s="23">
        <v>39486</v>
      </c>
      <c r="AI410" s="21"/>
      <c r="AJ410" s="20"/>
      <c r="AK410" s="20"/>
      <c r="AL410" s="20"/>
      <c r="AN410" s="20">
        <f t="shared" si="12"/>
        <v>787812</v>
      </c>
      <c r="AO410" s="64" t="e">
        <f t="shared" si="13"/>
        <v>#DIV/0!</v>
      </c>
    </row>
    <row r="411" spans="1:41">
      <c r="A411" s="43" t="s">
        <v>856</v>
      </c>
      <c r="B411" s="43" t="s">
        <v>869</v>
      </c>
      <c r="C411" s="57"/>
      <c r="D411" s="23"/>
      <c r="E411" s="23"/>
      <c r="F411" s="24"/>
      <c r="G411" s="25"/>
      <c r="H411" s="19"/>
      <c r="I411" s="20"/>
      <c r="J411" s="20"/>
      <c r="K411" s="20"/>
      <c r="L411" s="20"/>
      <c r="M411" s="20"/>
      <c r="N411" s="20"/>
      <c r="O411" s="23"/>
      <c r="P411" s="23"/>
      <c r="Q411" s="23"/>
      <c r="R411" s="23"/>
      <c r="S411" s="23"/>
      <c r="T411" s="23"/>
      <c r="U411" s="23">
        <v>500000</v>
      </c>
      <c r="V411" s="23">
        <v>212405</v>
      </c>
      <c r="W411" s="23"/>
      <c r="X411" s="23"/>
      <c r="Y411" s="23"/>
      <c r="Z411" s="23"/>
      <c r="AA411" s="23"/>
      <c r="AB411" s="23"/>
      <c r="AC411" s="23"/>
      <c r="AD411" s="23">
        <v>70890</v>
      </c>
      <c r="AE411" s="23">
        <v>35068</v>
      </c>
      <c r="AF411" s="23"/>
      <c r="AG411" s="23"/>
      <c r="AH411" s="23"/>
      <c r="AI411" s="21"/>
      <c r="AJ411" s="20"/>
      <c r="AK411" s="20"/>
      <c r="AL411" s="20"/>
      <c r="AN411" s="20">
        <f t="shared" si="12"/>
        <v>570890</v>
      </c>
      <c r="AO411" s="64" t="e">
        <f t="shared" si="13"/>
        <v>#DIV/0!</v>
      </c>
    </row>
    <row r="412" spans="1:41">
      <c r="A412" s="43" t="s">
        <v>857</v>
      </c>
      <c r="B412" s="43" t="s">
        <v>789</v>
      </c>
      <c r="C412" s="57"/>
      <c r="D412" s="23"/>
      <c r="E412" s="23"/>
      <c r="F412" s="24"/>
      <c r="G412" s="25"/>
      <c r="H412" s="19" t="s">
        <v>707</v>
      </c>
      <c r="I412" s="20"/>
      <c r="J412" s="20"/>
      <c r="K412" s="20"/>
      <c r="L412" s="20"/>
      <c r="M412" s="20"/>
      <c r="N412" s="20"/>
      <c r="O412" s="23"/>
      <c r="P412" s="23"/>
      <c r="Q412" s="23"/>
      <c r="R412" s="23"/>
      <c r="S412" s="23"/>
      <c r="T412" s="23"/>
      <c r="U412" s="23">
        <v>19635</v>
      </c>
      <c r="V412" s="23">
        <v>9311</v>
      </c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1"/>
      <c r="AJ412" s="20"/>
      <c r="AK412" s="20"/>
      <c r="AL412" s="20"/>
      <c r="AN412" s="20">
        <f t="shared" si="12"/>
        <v>19635</v>
      </c>
      <c r="AO412" s="64" t="e">
        <f t="shared" si="13"/>
        <v>#DIV/0!</v>
      </c>
    </row>
    <row r="413" spans="1:41">
      <c r="A413" s="43" t="s">
        <v>858</v>
      </c>
      <c r="B413" s="43" t="s">
        <v>870</v>
      </c>
      <c r="C413" s="57"/>
      <c r="D413" s="23"/>
      <c r="E413" s="23"/>
      <c r="F413" s="24"/>
      <c r="G413" s="25"/>
      <c r="H413" s="19"/>
      <c r="I413" s="20"/>
      <c r="J413" s="20"/>
      <c r="K413" s="20"/>
      <c r="L413" s="20"/>
      <c r="M413" s="20"/>
      <c r="N413" s="20"/>
      <c r="O413" s="23"/>
      <c r="P413" s="23"/>
      <c r="Q413" s="23"/>
      <c r="R413" s="23"/>
      <c r="S413" s="23"/>
      <c r="T413" s="23"/>
      <c r="U413" s="23">
        <v>265540</v>
      </c>
      <c r="V413" s="23">
        <v>108578</v>
      </c>
      <c r="W413" s="23"/>
      <c r="X413" s="23">
        <v>108800</v>
      </c>
      <c r="Y413" s="23">
        <v>34700</v>
      </c>
      <c r="Z413" s="23"/>
      <c r="AA413" s="23"/>
      <c r="AB413" s="23"/>
      <c r="AC413" s="23"/>
      <c r="AD413" s="23"/>
      <c r="AE413" s="23"/>
      <c r="AF413" s="23"/>
      <c r="AG413" s="23"/>
      <c r="AH413" s="23"/>
      <c r="AI413" s="21"/>
      <c r="AJ413" s="20"/>
      <c r="AK413" s="20"/>
      <c r="AL413" s="20"/>
      <c r="AN413" s="20">
        <f t="shared" si="12"/>
        <v>374340</v>
      </c>
      <c r="AO413" s="64" t="e">
        <f t="shared" si="13"/>
        <v>#DIV/0!</v>
      </c>
    </row>
    <row r="414" spans="1:41">
      <c r="A414" s="43" t="s">
        <v>859</v>
      </c>
      <c r="B414" s="43" t="s">
        <v>790</v>
      </c>
      <c r="C414" s="57"/>
      <c r="D414" s="23"/>
      <c r="E414" s="23"/>
      <c r="F414" s="24"/>
      <c r="G414" s="25"/>
      <c r="H414" s="19" t="s">
        <v>707</v>
      </c>
      <c r="I414" s="20"/>
      <c r="J414" s="20"/>
      <c r="K414" s="20"/>
      <c r="L414" s="20"/>
      <c r="M414" s="20"/>
      <c r="N414" s="20"/>
      <c r="O414" s="23"/>
      <c r="P414" s="23"/>
      <c r="Q414" s="23"/>
      <c r="R414" s="23"/>
      <c r="S414" s="23"/>
      <c r="T414" s="23"/>
      <c r="U414" s="23">
        <v>71945</v>
      </c>
      <c r="V414" s="23">
        <v>39762</v>
      </c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1"/>
      <c r="AJ414" s="20"/>
      <c r="AK414" s="20"/>
      <c r="AL414" s="20"/>
      <c r="AN414" s="20">
        <f t="shared" si="12"/>
        <v>71945</v>
      </c>
      <c r="AO414" s="64" t="e">
        <f t="shared" si="13"/>
        <v>#DIV/0!</v>
      </c>
    </row>
    <row r="415" spans="1:41">
      <c r="A415" s="50" t="s">
        <v>888</v>
      </c>
      <c r="B415" s="50" t="s">
        <v>889</v>
      </c>
      <c r="C415" s="57"/>
      <c r="D415" s="23"/>
      <c r="E415" s="23"/>
      <c r="F415" s="24"/>
      <c r="G415" s="25"/>
      <c r="H415" s="19"/>
      <c r="I415" s="20"/>
      <c r="J415" s="20"/>
      <c r="K415" s="20"/>
      <c r="L415" s="20"/>
      <c r="M415" s="20"/>
      <c r="N415" s="20"/>
      <c r="O415" s="23"/>
      <c r="P415" s="23"/>
      <c r="Q415" s="23"/>
      <c r="R415" s="23"/>
      <c r="S415" s="23"/>
      <c r="T415" s="23"/>
      <c r="U415" s="23"/>
      <c r="V415" s="23"/>
      <c r="W415" s="23"/>
      <c r="X415" s="23">
        <v>70013</v>
      </c>
      <c r="Y415" s="23">
        <v>37982</v>
      </c>
      <c r="Z415" s="23"/>
      <c r="AA415" s="23"/>
      <c r="AB415" s="23"/>
      <c r="AC415" s="23"/>
      <c r="AD415" s="23">
        <v>2200</v>
      </c>
      <c r="AE415" s="23">
        <v>1301</v>
      </c>
      <c r="AF415" s="23"/>
      <c r="AG415" s="23"/>
      <c r="AH415" s="23"/>
      <c r="AI415" s="21"/>
      <c r="AJ415" s="20"/>
      <c r="AK415" s="20"/>
      <c r="AL415" s="20"/>
      <c r="AN415" s="20">
        <f t="shared" si="12"/>
        <v>72213</v>
      </c>
      <c r="AO415" s="64" t="e">
        <f t="shared" si="13"/>
        <v>#DIV/0!</v>
      </c>
    </row>
    <row r="416" spans="1:41">
      <c r="A416" s="43" t="s">
        <v>860</v>
      </c>
      <c r="B416" s="43" t="s">
        <v>791</v>
      </c>
      <c r="C416" s="57"/>
      <c r="D416" s="23"/>
      <c r="E416" s="23"/>
      <c r="F416" s="24"/>
      <c r="G416" s="25"/>
      <c r="H416" s="19" t="s">
        <v>706</v>
      </c>
      <c r="I416" s="20"/>
      <c r="J416" s="20"/>
      <c r="K416" s="20"/>
      <c r="L416" s="20"/>
      <c r="M416" s="20"/>
      <c r="N416" s="20"/>
      <c r="O416" s="23"/>
      <c r="P416" s="23"/>
      <c r="Q416" s="23"/>
      <c r="R416" s="23"/>
      <c r="S416" s="23"/>
      <c r="T416" s="23"/>
      <c r="U416" s="23">
        <v>35802</v>
      </c>
      <c r="V416" s="23">
        <v>19229</v>
      </c>
      <c r="W416" s="23"/>
      <c r="X416" s="23">
        <v>29750</v>
      </c>
      <c r="Y416" s="23">
        <v>16338</v>
      </c>
      <c r="Z416" s="23"/>
      <c r="AA416" s="23"/>
      <c r="AB416" s="23"/>
      <c r="AC416" s="23"/>
      <c r="AD416" s="23"/>
      <c r="AE416" s="23"/>
      <c r="AF416" s="23"/>
      <c r="AG416" s="23"/>
      <c r="AH416" s="23"/>
      <c r="AI416" s="21"/>
      <c r="AJ416" s="20"/>
      <c r="AK416" s="20"/>
      <c r="AL416" s="20"/>
      <c r="AN416" s="20">
        <f t="shared" si="12"/>
        <v>65552</v>
      </c>
      <c r="AO416" s="64" t="e">
        <f t="shared" si="13"/>
        <v>#DIV/0!</v>
      </c>
    </row>
    <row r="417" spans="1:41">
      <c r="A417" s="43" t="s">
        <v>861</v>
      </c>
      <c r="B417" s="43" t="s">
        <v>871</v>
      </c>
      <c r="C417" s="57"/>
      <c r="D417" s="23"/>
      <c r="E417" s="23"/>
      <c r="F417" s="24"/>
      <c r="G417" s="25"/>
      <c r="H417" s="19"/>
      <c r="I417" s="20"/>
      <c r="J417" s="20"/>
      <c r="K417" s="20"/>
      <c r="L417" s="20"/>
      <c r="M417" s="20"/>
      <c r="N417" s="20"/>
      <c r="O417" s="23"/>
      <c r="P417" s="23"/>
      <c r="Q417" s="23"/>
      <c r="R417" s="23"/>
      <c r="S417" s="23"/>
      <c r="T417" s="23"/>
      <c r="U417" s="23">
        <v>12963</v>
      </c>
      <c r="V417" s="23">
        <v>6949</v>
      </c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1"/>
      <c r="AJ417" s="20"/>
      <c r="AK417" s="20"/>
      <c r="AL417" s="20"/>
      <c r="AN417" s="20">
        <f t="shared" si="12"/>
        <v>12963</v>
      </c>
      <c r="AO417" s="64" t="e">
        <f t="shared" si="13"/>
        <v>#DIV/0!</v>
      </c>
    </row>
    <row r="418" spans="1:41">
      <c r="A418" s="50" t="s">
        <v>908</v>
      </c>
      <c r="B418" s="50" t="s">
        <v>604</v>
      </c>
      <c r="C418" s="57"/>
      <c r="D418" s="23"/>
      <c r="E418" s="23"/>
      <c r="F418" s="24"/>
      <c r="G418" s="25"/>
      <c r="H418" s="19"/>
      <c r="I418" s="20"/>
      <c r="J418" s="20"/>
      <c r="K418" s="20"/>
      <c r="L418" s="20"/>
      <c r="M418" s="20"/>
      <c r="N418" s="20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>
        <v>2124</v>
      </c>
      <c r="AB418" s="23">
        <v>1274</v>
      </c>
      <c r="AC418" s="23"/>
      <c r="AD418" s="23"/>
      <c r="AE418" s="23"/>
      <c r="AF418" s="23"/>
      <c r="AG418" s="23"/>
      <c r="AH418" s="23"/>
      <c r="AI418" s="21"/>
      <c r="AJ418" s="20"/>
      <c r="AK418" s="20"/>
      <c r="AL418" s="20"/>
      <c r="AN418" s="20">
        <f t="shared" si="12"/>
        <v>2124</v>
      </c>
      <c r="AO418" s="64" t="e">
        <f t="shared" si="13"/>
        <v>#DIV/0!</v>
      </c>
    </row>
    <row r="419" spans="1:41">
      <c r="A419" s="43" t="s">
        <v>862</v>
      </c>
      <c r="B419" s="43" t="s">
        <v>872</v>
      </c>
      <c r="C419" s="57"/>
      <c r="D419" s="23"/>
      <c r="E419" s="23"/>
      <c r="F419" s="24"/>
      <c r="G419" s="25"/>
      <c r="H419" s="19"/>
      <c r="I419" s="20"/>
      <c r="J419" s="20"/>
      <c r="K419" s="20"/>
      <c r="L419" s="20"/>
      <c r="M419" s="20"/>
      <c r="N419" s="20"/>
      <c r="O419" s="23"/>
      <c r="P419" s="23"/>
      <c r="Q419" s="23"/>
      <c r="R419" s="23"/>
      <c r="S419" s="23"/>
      <c r="T419" s="23"/>
      <c r="U419" s="23">
        <v>144598</v>
      </c>
      <c r="V419" s="23">
        <v>81124</v>
      </c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1"/>
      <c r="AJ419" s="20"/>
      <c r="AK419" s="20"/>
      <c r="AL419" s="20"/>
      <c r="AN419" s="20">
        <f t="shared" si="12"/>
        <v>144598</v>
      </c>
      <c r="AO419" s="64" t="e">
        <f t="shared" si="13"/>
        <v>#DIV/0!</v>
      </c>
    </row>
    <row r="420" spans="1:41">
      <c r="A420" s="43" t="s">
        <v>863</v>
      </c>
      <c r="B420" s="43" t="s">
        <v>792</v>
      </c>
      <c r="C420" s="57"/>
      <c r="D420" s="23"/>
      <c r="E420" s="23"/>
      <c r="F420" s="24"/>
      <c r="G420" s="25"/>
      <c r="H420" s="19" t="s">
        <v>707</v>
      </c>
      <c r="I420" s="20"/>
      <c r="J420" s="20"/>
      <c r="K420" s="20"/>
      <c r="L420" s="20"/>
      <c r="M420" s="20"/>
      <c r="N420" s="20"/>
      <c r="O420" s="23"/>
      <c r="P420" s="23"/>
      <c r="Q420" s="23"/>
      <c r="R420" s="23"/>
      <c r="S420" s="23"/>
      <c r="T420" s="23"/>
      <c r="U420" s="23">
        <v>350880</v>
      </c>
      <c r="V420" s="23">
        <v>194691</v>
      </c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1"/>
      <c r="AJ420" s="20"/>
      <c r="AK420" s="20"/>
      <c r="AL420" s="20"/>
      <c r="AN420" s="20">
        <f t="shared" si="12"/>
        <v>350880</v>
      </c>
      <c r="AO420" s="64" t="e">
        <f t="shared" si="13"/>
        <v>#DIV/0!</v>
      </c>
    </row>
    <row r="421" spans="1:41">
      <c r="A421" s="50" t="s">
        <v>890</v>
      </c>
      <c r="B421" s="50" t="s">
        <v>891</v>
      </c>
      <c r="C421" s="57"/>
      <c r="D421" s="23"/>
      <c r="E421" s="23"/>
      <c r="F421" s="24"/>
      <c r="G421" s="25"/>
      <c r="H421" s="51" t="s">
        <v>706</v>
      </c>
      <c r="I421" s="20"/>
      <c r="J421" s="20"/>
      <c r="K421" s="20"/>
      <c r="L421" s="20"/>
      <c r="M421" s="20"/>
      <c r="N421" s="20"/>
      <c r="O421" s="23"/>
      <c r="P421" s="23"/>
      <c r="Q421" s="23"/>
      <c r="R421" s="23"/>
      <c r="S421" s="23"/>
      <c r="T421" s="23"/>
      <c r="U421" s="23"/>
      <c r="V421" s="23"/>
      <c r="W421" s="23"/>
      <c r="X421" s="23">
        <v>459000</v>
      </c>
      <c r="Y421" s="23">
        <v>251352</v>
      </c>
      <c r="Z421" s="23"/>
      <c r="AA421" s="23"/>
      <c r="AB421" s="23"/>
      <c r="AC421" s="23"/>
      <c r="AD421" s="23"/>
      <c r="AE421" s="23"/>
      <c r="AF421" s="23"/>
      <c r="AG421" s="23">
        <v>63750</v>
      </c>
      <c r="AH421" s="23">
        <v>35485</v>
      </c>
      <c r="AI421" s="21"/>
      <c r="AJ421" s="20"/>
      <c r="AK421" s="20"/>
      <c r="AL421" s="20"/>
      <c r="AN421" s="20">
        <f t="shared" si="12"/>
        <v>522750</v>
      </c>
      <c r="AO421" s="64" t="e">
        <f t="shared" si="13"/>
        <v>#DIV/0!</v>
      </c>
    </row>
    <row r="422" spans="1:41">
      <c r="A422" s="50" t="s">
        <v>909</v>
      </c>
      <c r="B422" s="50" t="s">
        <v>910</v>
      </c>
      <c r="C422" s="57"/>
      <c r="D422" s="23"/>
      <c r="E422" s="23"/>
      <c r="F422" s="24"/>
      <c r="G422" s="25"/>
      <c r="H422" s="19"/>
      <c r="I422" s="20"/>
      <c r="J422" s="20"/>
      <c r="K422" s="20"/>
      <c r="L422" s="20"/>
      <c r="M422" s="20"/>
      <c r="N422" s="20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>
        <v>20242</v>
      </c>
      <c r="AB422" s="23">
        <v>10745</v>
      </c>
      <c r="AC422" s="23"/>
      <c r="AD422" s="23">
        <v>3128</v>
      </c>
      <c r="AE422" s="23">
        <v>1725</v>
      </c>
      <c r="AF422" s="23"/>
      <c r="AG422" s="23">
        <v>3788</v>
      </c>
      <c r="AH422" s="23">
        <v>2256</v>
      </c>
      <c r="AI422" s="21"/>
      <c r="AJ422" s="20"/>
      <c r="AK422" s="20"/>
      <c r="AL422" s="20"/>
      <c r="AN422" s="20">
        <f t="shared" si="12"/>
        <v>27158</v>
      </c>
      <c r="AO422" s="64" t="e">
        <f t="shared" si="13"/>
        <v>#DIV/0!</v>
      </c>
    </row>
    <row r="423" spans="1:41">
      <c r="A423" s="50" t="s">
        <v>892</v>
      </c>
      <c r="B423" s="50" t="s">
        <v>893</v>
      </c>
      <c r="C423" s="57"/>
      <c r="D423" s="23"/>
      <c r="E423" s="23"/>
      <c r="F423" s="24"/>
      <c r="G423" s="25"/>
      <c r="H423" s="19"/>
      <c r="I423" s="20"/>
      <c r="J423" s="20"/>
      <c r="K423" s="20"/>
      <c r="L423" s="20"/>
      <c r="M423" s="20"/>
      <c r="N423" s="20"/>
      <c r="O423" s="23"/>
      <c r="P423" s="23"/>
      <c r="Q423" s="23"/>
      <c r="R423" s="23"/>
      <c r="S423" s="23"/>
      <c r="T423" s="23"/>
      <c r="U423" s="23"/>
      <c r="V423" s="23"/>
      <c r="W423" s="23"/>
      <c r="X423" s="23">
        <v>7895</v>
      </c>
      <c r="Y423" s="23">
        <v>4868</v>
      </c>
      <c r="Z423" s="23"/>
      <c r="AA423" s="23">
        <v>3855</v>
      </c>
      <c r="AB423" s="23">
        <v>2026</v>
      </c>
      <c r="AC423" s="23"/>
      <c r="AD423" s="23">
        <v>4340</v>
      </c>
      <c r="AE423" s="23">
        <v>1710</v>
      </c>
      <c r="AF423" s="23"/>
      <c r="AG423" s="23">
        <v>11005</v>
      </c>
      <c r="AH423" s="23">
        <v>5831</v>
      </c>
      <c r="AI423" s="21"/>
      <c r="AJ423" s="20"/>
      <c r="AK423" s="20"/>
      <c r="AL423" s="20"/>
      <c r="AN423" s="20">
        <f t="shared" si="12"/>
        <v>27095</v>
      </c>
      <c r="AO423" s="64" t="e">
        <f t="shared" si="13"/>
        <v>#DIV/0!</v>
      </c>
    </row>
    <row r="424" spans="1:41">
      <c r="A424" s="50" t="s">
        <v>894</v>
      </c>
      <c r="B424" s="50" t="s">
        <v>895</v>
      </c>
      <c r="C424" s="57"/>
      <c r="D424" s="23"/>
      <c r="E424" s="23"/>
      <c r="F424" s="24"/>
      <c r="G424" s="25"/>
      <c r="H424" s="19"/>
      <c r="I424" s="20"/>
      <c r="J424" s="20"/>
      <c r="K424" s="20"/>
      <c r="L424" s="20"/>
      <c r="M424" s="20"/>
      <c r="N424" s="20"/>
      <c r="O424" s="23"/>
      <c r="P424" s="23"/>
      <c r="Q424" s="23"/>
      <c r="R424" s="23"/>
      <c r="S424" s="23"/>
      <c r="T424" s="23"/>
      <c r="U424" s="23"/>
      <c r="V424" s="23"/>
      <c r="W424" s="23"/>
      <c r="X424" s="23">
        <v>41625</v>
      </c>
      <c r="Y424" s="23">
        <v>26158</v>
      </c>
      <c r="Z424" s="23"/>
      <c r="AA424" s="23">
        <v>71305</v>
      </c>
      <c r="AB424" s="23">
        <v>48110</v>
      </c>
      <c r="AC424" s="23"/>
      <c r="AD424" s="23"/>
      <c r="AE424" s="23"/>
      <c r="AF424" s="23"/>
      <c r="AG424" s="23">
        <v>11880</v>
      </c>
      <c r="AH424" s="23">
        <v>6590</v>
      </c>
      <c r="AI424" s="21"/>
      <c r="AJ424" s="20"/>
      <c r="AK424" s="20"/>
      <c r="AL424" s="20"/>
      <c r="AN424" s="20">
        <f t="shared" si="12"/>
        <v>124810</v>
      </c>
      <c r="AO424" s="64" t="e">
        <f t="shared" si="13"/>
        <v>#DIV/0!</v>
      </c>
    </row>
    <row r="425" spans="1:41">
      <c r="A425" s="50" t="s">
        <v>896</v>
      </c>
      <c r="B425" s="50" t="s">
        <v>897</v>
      </c>
      <c r="C425" s="57"/>
      <c r="D425" s="23"/>
      <c r="E425" s="23"/>
      <c r="F425" s="24"/>
      <c r="G425" s="25"/>
      <c r="H425" s="19"/>
      <c r="I425" s="20"/>
      <c r="J425" s="20"/>
      <c r="K425" s="20"/>
      <c r="L425" s="20"/>
      <c r="M425" s="20"/>
      <c r="N425" s="20"/>
      <c r="O425" s="23"/>
      <c r="P425" s="23"/>
      <c r="Q425" s="23"/>
      <c r="R425" s="23"/>
      <c r="S425" s="23"/>
      <c r="T425" s="23"/>
      <c r="U425" s="23"/>
      <c r="V425" s="23"/>
      <c r="W425" s="23"/>
      <c r="X425" s="23">
        <v>634200</v>
      </c>
      <c r="Y425" s="23">
        <v>361067</v>
      </c>
      <c r="Z425" s="23"/>
      <c r="AA425" s="23">
        <v>8400</v>
      </c>
      <c r="AB425" s="23">
        <v>4195</v>
      </c>
      <c r="AC425" s="23"/>
      <c r="AD425" s="23"/>
      <c r="AE425" s="23"/>
      <c r="AF425" s="23"/>
      <c r="AG425" s="23">
        <v>12974</v>
      </c>
      <c r="AH425" s="23">
        <v>7106</v>
      </c>
      <c r="AI425" s="21"/>
      <c r="AJ425" s="20"/>
      <c r="AK425" s="20"/>
      <c r="AL425" s="20"/>
      <c r="AN425" s="20">
        <f t="shared" si="12"/>
        <v>655574</v>
      </c>
      <c r="AO425" s="64" t="e">
        <f t="shared" si="13"/>
        <v>#DIV/0!</v>
      </c>
    </row>
    <row r="426" spans="1:41">
      <c r="A426" s="50" t="s">
        <v>898</v>
      </c>
      <c r="B426" s="50" t="s">
        <v>899</v>
      </c>
      <c r="C426" s="57"/>
      <c r="D426" s="23"/>
      <c r="E426" s="23"/>
      <c r="F426" s="24"/>
      <c r="G426" s="25"/>
      <c r="H426" s="19"/>
      <c r="I426" s="20"/>
      <c r="J426" s="20"/>
      <c r="K426" s="20"/>
      <c r="L426" s="20"/>
      <c r="M426" s="20"/>
      <c r="N426" s="20"/>
      <c r="O426" s="23"/>
      <c r="P426" s="23"/>
      <c r="Q426" s="23"/>
      <c r="R426" s="23"/>
      <c r="S426" s="23"/>
      <c r="T426" s="23"/>
      <c r="U426" s="23"/>
      <c r="V426" s="23"/>
      <c r="W426" s="23"/>
      <c r="X426" s="23">
        <v>52500</v>
      </c>
      <c r="Y426" s="23">
        <v>26356</v>
      </c>
      <c r="Z426" s="23"/>
      <c r="AA426" s="23">
        <v>229200</v>
      </c>
      <c r="AB426" s="23">
        <v>115239</v>
      </c>
      <c r="AC426" s="23"/>
      <c r="AD426" s="23"/>
      <c r="AE426" s="23"/>
      <c r="AF426" s="23"/>
      <c r="AG426" s="23"/>
      <c r="AH426" s="23"/>
      <c r="AI426" s="21"/>
      <c r="AJ426" s="20"/>
      <c r="AK426" s="20"/>
      <c r="AL426" s="20"/>
      <c r="AN426" s="20">
        <f t="shared" si="12"/>
        <v>281700</v>
      </c>
      <c r="AO426" s="64" t="e">
        <f t="shared" si="13"/>
        <v>#DIV/0!</v>
      </c>
    </row>
    <row r="427" spans="1:41">
      <c r="A427" s="50" t="s">
        <v>900</v>
      </c>
      <c r="B427" s="50" t="s">
        <v>876</v>
      </c>
      <c r="C427" s="57"/>
      <c r="D427" s="23"/>
      <c r="E427" s="23"/>
      <c r="F427" s="24"/>
      <c r="G427" s="25"/>
      <c r="H427" s="19"/>
      <c r="I427" s="20"/>
      <c r="J427" s="20"/>
      <c r="K427" s="20"/>
      <c r="L427" s="20"/>
      <c r="M427" s="20"/>
      <c r="N427" s="20"/>
      <c r="O427" s="23"/>
      <c r="P427" s="23"/>
      <c r="Q427" s="23"/>
      <c r="R427" s="23"/>
      <c r="S427" s="23"/>
      <c r="T427" s="23"/>
      <c r="U427" s="23"/>
      <c r="V427" s="23"/>
      <c r="W427" s="23"/>
      <c r="X427" s="23">
        <v>361660</v>
      </c>
      <c r="Y427" s="23">
        <v>153279</v>
      </c>
      <c r="Z427" s="23"/>
      <c r="AA427" s="23"/>
      <c r="AB427" s="23"/>
      <c r="AC427" s="23"/>
      <c r="AD427" s="23"/>
      <c r="AE427" s="23"/>
      <c r="AF427" s="23"/>
      <c r="AG427" s="23"/>
      <c r="AH427" s="23"/>
      <c r="AI427" s="21"/>
      <c r="AJ427" s="20"/>
      <c r="AK427" s="20"/>
      <c r="AL427" s="20"/>
      <c r="AN427" s="20">
        <f t="shared" si="12"/>
        <v>361660</v>
      </c>
      <c r="AO427" s="64" t="e">
        <f t="shared" si="13"/>
        <v>#DIV/0!</v>
      </c>
    </row>
    <row r="428" spans="1:41">
      <c r="A428" s="50" t="s">
        <v>901</v>
      </c>
      <c r="B428" s="50" t="s">
        <v>902</v>
      </c>
      <c r="C428" s="57"/>
      <c r="D428" s="23"/>
      <c r="E428" s="23"/>
      <c r="F428" s="24"/>
      <c r="G428" s="25"/>
      <c r="H428" s="19"/>
      <c r="I428" s="20"/>
      <c r="J428" s="20"/>
      <c r="K428" s="20"/>
      <c r="L428" s="20"/>
      <c r="M428" s="20"/>
      <c r="N428" s="20"/>
      <c r="O428" s="23"/>
      <c r="P428" s="23"/>
      <c r="Q428" s="23"/>
      <c r="R428" s="23"/>
      <c r="S428" s="23"/>
      <c r="T428" s="23"/>
      <c r="U428" s="23"/>
      <c r="V428" s="23"/>
      <c r="W428" s="23"/>
      <c r="X428" s="23">
        <v>36460</v>
      </c>
      <c r="Y428" s="23">
        <v>18230</v>
      </c>
      <c r="Z428" s="23"/>
      <c r="AA428" s="23"/>
      <c r="AB428" s="23"/>
      <c r="AC428" s="23"/>
      <c r="AD428" s="23"/>
      <c r="AE428" s="23"/>
      <c r="AF428" s="23"/>
      <c r="AG428" s="23"/>
      <c r="AH428" s="23"/>
      <c r="AI428" s="21"/>
      <c r="AJ428" s="20"/>
      <c r="AK428" s="20"/>
      <c r="AL428" s="20"/>
      <c r="AN428" s="20">
        <f t="shared" si="12"/>
        <v>36460</v>
      </c>
      <c r="AO428" s="64" t="e">
        <f t="shared" si="13"/>
        <v>#DIV/0!</v>
      </c>
    </row>
    <row r="429" spans="1:41">
      <c r="A429" s="50" t="s">
        <v>911</v>
      </c>
      <c r="B429" s="50" t="s">
        <v>877</v>
      </c>
      <c r="C429" s="57"/>
      <c r="D429" s="23"/>
      <c r="E429" s="23"/>
      <c r="F429" s="24"/>
      <c r="G429" s="25"/>
      <c r="H429" s="19"/>
      <c r="I429" s="20"/>
      <c r="J429" s="20"/>
      <c r="K429" s="20"/>
      <c r="L429" s="20"/>
      <c r="M429" s="20"/>
      <c r="N429" s="20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>
        <v>196350</v>
      </c>
      <c r="AB429" s="23">
        <v>100028</v>
      </c>
      <c r="AC429" s="23"/>
      <c r="AD429" s="23"/>
      <c r="AE429" s="23"/>
      <c r="AF429" s="23"/>
      <c r="AG429" s="23"/>
      <c r="AH429" s="23"/>
      <c r="AI429" s="21"/>
      <c r="AJ429" s="20"/>
      <c r="AK429" s="20"/>
      <c r="AL429" s="20"/>
      <c r="AN429" s="20">
        <f t="shared" si="12"/>
        <v>196350</v>
      </c>
      <c r="AO429" s="64" t="e">
        <f t="shared" si="13"/>
        <v>#DIV/0!</v>
      </c>
    </row>
    <row r="430" spans="1:41">
      <c r="A430" s="50" t="s">
        <v>912</v>
      </c>
      <c r="B430" s="50" t="s">
        <v>913</v>
      </c>
      <c r="C430" s="57"/>
      <c r="D430" s="23"/>
      <c r="E430" s="23"/>
      <c r="F430" s="24"/>
      <c r="G430" s="25"/>
      <c r="H430" s="19"/>
      <c r="I430" s="20"/>
      <c r="J430" s="20"/>
      <c r="K430" s="20"/>
      <c r="L430" s="20"/>
      <c r="M430" s="20"/>
      <c r="N430" s="20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>
        <v>2000</v>
      </c>
      <c r="AB430" s="23">
        <v>1382</v>
      </c>
      <c r="AC430" s="23"/>
      <c r="AD430" s="23"/>
      <c r="AE430" s="23"/>
      <c r="AF430" s="23"/>
      <c r="AG430" s="23"/>
      <c r="AH430" s="23"/>
      <c r="AI430" s="21"/>
      <c r="AJ430" s="20"/>
      <c r="AK430" s="20"/>
      <c r="AL430" s="20"/>
      <c r="AN430" s="20">
        <f t="shared" si="12"/>
        <v>2000</v>
      </c>
      <c r="AO430" s="64" t="e">
        <f t="shared" si="13"/>
        <v>#DIV/0!</v>
      </c>
    </row>
    <row r="431" spans="1:41">
      <c r="A431" s="50" t="s">
        <v>914</v>
      </c>
      <c r="B431" s="50" t="s">
        <v>915</v>
      </c>
      <c r="C431" s="57"/>
      <c r="D431" s="23"/>
      <c r="E431" s="23"/>
      <c r="F431" s="24"/>
      <c r="G431" s="25"/>
      <c r="H431" s="19"/>
      <c r="I431" s="20"/>
      <c r="J431" s="20"/>
      <c r="K431" s="20"/>
      <c r="L431" s="20"/>
      <c r="M431" s="20"/>
      <c r="N431" s="20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>
        <v>26092</v>
      </c>
      <c r="AB431" s="23">
        <v>12165</v>
      </c>
      <c r="AC431" s="23"/>
      <c r="AD431" s="23"/>
      <c r="AE431" s="23"/>
      <c r="AF431" s="23"/>
      <c r="AG431" s="23"/>
      <c r="AH431" s="23"/>
      <c r="AI431" s="21"/>
      <c r="AJ431" s="20"/>
      <c r="AK431" s="20"/>
      <c r="AL431" s="20"/>
      <c r="AN431" s="20">
        <f t="shared" si="12"/>
        <v>26092</v>
      </c>
      <c r="AO431" s="64" t="e">
        <f t="shared" si="13"/>
        <v>#DIV/0!</v>
      </c>
    </row>
    <row r="432" spans="1:41">
      <c r="A432" s="50" t="s">
        <v>916</v>
      </c>
      <c r="B432" s="50" t="s">
        <v>917</v>
      </c>
      <c r="C432" s="57"/>
      <c r="D432" s="23"/>
      <c r="E432" s="23"/>
      <c r="F432" s="24"/>
      <c r="G432" s="25"/>
      <c r="H432" s="19"/>
      <c r="I432" s="20"/>
      <c r="J432" s="20"/>
      <c r="K432" s="20"/>
      <c r="L432" s="20"/>
      <c r="M432" s="20"/>
      <c r="N432" s="20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>
        <v>62912</v>
      </c>
      <c r="AB432" s="23">
        <v>23108</v>
      </c>
      <c r="AC432" s="23"/>
      <c r="AD432" s="23"/>
      <c r="AE432" s="23"/>
      <c r="AF432" s="23"/>
      <c r="AG432" s="23"/>
      <c r="AH432" s="23"/>
      <c r="AI432" s="21"/>
      <c r="AJ432" s="20"/>
      <c r="AK432" s="20"/>
      <c r="AL432" s="20"/>
      <c r="AN432" s="20">
        <f t="shared" si="12"/>
        <v>62912</v>
      </c>
      <c r="AO432" s="64" t="e">
        <f t="shared" si="13"/>
        <v>#DIV/0!</v>
      </c>
    </row>
    <row r="433" spans="1:41">
      <c r="A433" s="50" t="s">
        <v>918</v>
      </c>
      <c r="B433" s="50" t="s">
        <v>919</v>
      </c>
      <c r="C433" s="57"/>
      <c r="D433" s="23"/>
      <c r="E433" s="23"/>
      <c r="F433" s="24"/>
      <c r="G433" s="25"/>
      <c r="H433" s="19"/>
      <c r="I433" s="20"/>
      <c r="J433" s="20"/>
      <c r="K433" s="20"/>
      <c r="L433" s="20"/>
      <c r="M433" s="20"/>
      <c r="N433" s="20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>
        <v>10574</v>
      </c>
      <c r="AB433" s="23">
        <v>6717</v>
      </c>
      <c r="AC433" s="23"/>
      <c r="AD433" s="23">
        <v>4250</v>
      </c>
      <c r="AE433" s="23">
        <v>2717</v>
      </c>
      <c r="AF433" s="23"/>
      <c r="AG433" s="23"/>
      <c r="AH433" s="23"/>
      <c r="AI433" s="21"/>
      <c r="AJ433" s="20"/>
      <c r="AK433" s="20"/>
      <c r="AL433" s="20"/>
      <c r="AN433" s="20">
        <f t="shared" si="12"/>
        <v>14824</v>
      </c>
      <c r="AO433" s="64" t="e">
        <f t="shared" si="13"/>
        <v>#DIV/0!</v>
      </c>
    </row>
    <row r="434" spans="1:41">
      <c r="A434" s="50" t="s">
        <v>920</v>
      </c>
      <c r="B434" s="50" t="s">
        <v>921</v>
      </c>
      <c r="C434" s="57"/>
      <c r="D434" s="23"/>
      <c r="E434" s="23"/>
      <c r="F434" s="24"/>
      <c r="G434" s="25"/>
      <c r="H434" s="19"/>
      <c r="I434" s="20"/>
      <c r="J434" s="20"/>
      <c r="K434" s="20"/>
      <c r="L434" s="20"/>
      <c r="M434" s="20"/>
      <c r="N434" s="20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>
        <v>41863</v>
      </c>
      <c r="AB434" s="23">
        <v>22168</v>
      </c>
      <c r="AC434" s="23"/>
      <c r="AD434" s="23"/>
      <c r="AE434" s="23"/>
      <c r="AF434" s="23"/>
      <c r="AG434" s="23"/>
      <c r="AH434" s="23"/>
      <c r="AI434" s="21"/>
      <c r="AJ434" s="20"/>
      <c r="AK434" s="20"/>
      <c r="AL434" s="20"/>
      <c r="AN434" s="20">
        <f t="shared" si="12"/>
        <v>41863</v>
      </c>
      <c r="AO434" s="64" t="e">
        <f t="shared" si="13"/>
        <v>#DIV/0!</v>
      </c>
    </row>
    <row r="435" spans="1:41">
      <c r="A435" s="50" t="s">
        <v>878</v>
      </c>
      <c r="B435" s="50" t="s">
        <v>875</v>
      </c>
      <c r="C435" s="57"/>
      <c r="D435" s="23"/>
      <c r="E435" s="23"/>
      <c r="F435" s="24"/>
      <c r="G435" s="25"/>
      <c r="H435" s="19"/>
      <c r="I435" s="20"/>
      <c r="J435" s="20"/>
      <c r="K435" s="20"/>
      <c r="L435" s="20"/>
      <c r="M435" s="20"/>
      <c r="N435" s="20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>
        <v>20349</v>
      </c>
      <c r="AB435" s="23">
        <v>9060</v>
      </c>
      <c r="AC435" s="23"/>
      <c r="AD435" s="23"/>
      <c r="AE435" s="23"/>
      <c r="AF435" s="23"/>
      <c r="AG435" s="23"/>
      <c r="AH435" s="23"/>
      <c r="AI435" s="21"/>
      <c r="AJ435" s="20"/>
      <c r="AK435" s="20"/>
      <c r="AL435" s="20"/>
      <c r="AN435" s="20">
        <f t="shared" si="12"/>
        <v>20349</v>
      </c>
      <c r="AO435" s="64" t="e">
        <f t="shared" si="13"/>
        <v>#DIV/0!</v>
      </c>
    </row>
    <row r="436" spans="1:41">
      <c r="A436" s="50" t="s">
        <v>935</v>
      </c>
      <c r="B436" s="50" t="s">
        <v>936</v>
      </c>
      <c r="C436" s="57"/>
      <c r="D436" s="23"/>
      <c r="E436" s="23"/>
      <c r="F436" s="24"/>
      <c r="G436" s="25"/>
      <c r="H436" s="19"/>
      <c r="I436" s="20"/>
      <c r="J436" s="20"/>
      <c r="K436" s="20"/>
      <c r="L436" s="20"/>
      <c r="M436" s="20"/>
      <c r="N436" s="20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>
        <v>294131</v>
      </c>
      <c r="AE436" s="23">
        <v>119654</v>
      </c>
      <c r="AF436" s="23"/>
      <c r="AG436" s="23">
        <v>119736</v>
      </c>
      <c r="AH436" s="23">
        <v>46096</v>
      </c>
      <c r="AI436" s="21"/>
      <c r="AJ436" s="20"/>
      <c r="AK436" s="20"/>
      <c r="AL436" s="20"/>
      <c r="AN436" s="20">
        <f t="shared" si="12"/>
        <v>413867</v>
      </c>
      <c r="AO436" s="64" t="e">
        <f t="shared" si="13"/>
        <v>#DIV/0!</v>
      </c>
    </row>
    <row r="437" spans="1:41">
      <c r="A437" s="50" t="s">
        <v>922</v>
      </c>
      <c r="B437" s="50" t="s">
        <v>923</v>
      </c>
      <c r="C437" s="57"/>
      <c r="D437" s="23"/>
      <c r="E437" s="23"/>
      <c r="F437" s="24"/>
      <c r="G437" s="25"/>
      <c r="H437" s="19"/>
      <c r="I437" s="20"/>
      <c r="J437" s="20"/>
      <c r="K437" s="20"/>
      <c r="L437" s="20"/>
      <c r="M437" s="20"/>
      <c r="N437" s="20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>
        <v>75392</v>
      </c>
      <c r="AB437" s="23">
        <v>39465</v>
      </c>
      <c r="AC437" s="23"/>
      <c r="AD437" s="23"/>
      <c r="AE437" s="23"/>
      <c r="AF437" s="23"/>
      <c r="AG437" s="23">
        <v>21845</v>
      </c>
      <c r="AH437" s="23">
        <v>8824</v>
      </c>
      <c r="AI437" s="21"/>
      <c r="AJ437" s="20"/>
      <c r="AK437" s="20"/>
      <c r="AL437" s="20"/>
      <c r="AN437" s="20">
        <f t="shared" si="12"/>
        <v>97237</v>
      </c>
      <c r="AO437" s="64" t="e">
        <f t="shared" si="13"/>
        <v>#DIV/0!</v>
      </c>
    </row>
    <row r="438" spans="1:41">
      <c r="A438" s="50" t="s">
        <v>924</v>
      </c>
      <c r="B438" s="50" t="s">
        <v>925</v>
      </c>
      <c r="C438" s="57"/>
      <c r="D438" s="23"/>
      <c r="E438" s="23"/>
      <c r="F438" s="24"/>
      <c r="G438" s="25"/>
      <c r="H438" s="19"/>
      <c r="I438" s="20"/>
      <c r="J438" s="20"/>
      <c r="K438" s="20"/>
      <c r="L438" s="20"/>
      <c r="M438" s="20"/>
      <c r="N438" s="20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>
        <v>54400</v>
      </c>
      <c r="AB438" s="23">
        <v>21375</v>
      </c>
      <c r="AC438" s="23"/>
      <c r="AD438" s="23"/>
      <c r="AE438" s="23"/>
      <c r="AF438" s="23"/>
      <c r="AG438" s="23"/>
      <c r="AH438" s="23"/>
      <c r="AI438" s="21"/>
      <c r="AJ438" s="20"/>
      <c r="AK438" s="20"/>
      <c r="AL438" s="20"/>
      <c r="AN438" s="20">
        <f t="shared" si="12"/>
        <v>54400</v>
      </c>
      <c r="AO438" s="64" t="e">
        <f t="shared" si="13"/>
        <v>#DIV/0!</v>
      </c>
    </row>
    <row r="439" spans="1:41">
      <c r="A439" s="50" t="s">
        <v>1017</v>
      </c>
      <c r="B439" s="50" t="s">
        <v>1018</v>
      </c>
      <c r="C439" s="57"/>
      <c r="D439" s="23"/>
      <c r="E439" s="23"/>
      <c r="F439" s="24"/>
      <c r="G439" s="25"/>
      <c r="H439" s="51" t="s">
        <v>707</v>
      </c>
      <c r="I439" s="20"/>
      <c r="J439" s="20"/>
      <c r="K439" s="20"/>
      <c r="L439" s="20"/>
      <c r="M439" s="20"/>
      <c r="N439" s="20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1"/>
      <c r="AJ439" s="20"/>
      <c r="AK439" s="20"/>
      <c r="AL439" s="20"/>
      <c r="AN439" s="20"/>
      <c r="AO439" s="64"/>
    </row>
    <row r="440" spans="1:41">
      <c r="A440" s="50" t="s">
        <v>937</v>
      </c>
      <c r="B440" s="50" t="s">
        <v>938</v>
      </c>
      <c r="C440" s="57"/>
      <c r="D440" s="23"/>
      <c r="E440" s="23"/>
      <c r="F440" s="24"/>
      <c r="G440" s="25"/>
      <c r="H440" s="19"/>
      <c r="I440" s="20"/>
      <c r="J440" s="20"/>
      <c r="K440" s="20"/>
      <c r="L440" s="20"/>
      <c r="M440" s="20"/>
      <c r="N440" s="20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>
        <v>22526</v>
      </c>
      <c r="AE440" s="23">
        <v>9922</v>
      </c>
      <c r="AF440" s="23"/>
      <c r="AG440" s="23"/>
      <c r="AH440" s="23"/>
      <c r="AI440" s="21"/>
      <c r="AJ440" s="20"/>
      <c r="AK440" s="20"/>
      <c r="AL440" s="20"/>
      <c r="AN440" s="20">
        <f t="shared" si="12"/>
        <v>22526</v>
      </c>
      <c r="AO440" s="64" t="e">
        <f t="shared" si="13"/>
        <v>#DIV/0!</v>
      </c>
    </row>
    <row r="441" spans="1:41">
      <c r="A441" s="50" t="s">
        <v>939</v>
      </c>
      <c r="B441" s="50" t="s">
        <v>940</v>
      </c>
      <c r="C441" s="57"/>
      <c r="D441" s="23"/>
      <c r="E441" s="23"/>
      <c r="F441" s="24"/>
      <c r="G441" s="25"/>
      <c r="H441" s="19"/>
      <c r="I441" s="20"/>
      <c r="J441" s="20"/>
      <c r="K441" s="20"/>
      <c r="L441" s="20"/>
      <c r="M441" s="20"/>
      <c r="N441" s="20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>
        <v>90920</v>
      </c>
      <c r="AE441" s="23">
        <v>48745</v>
      </c>
      <c r="AF441" s="23"/>
      <c r="AG441" s="23">
        <v>42036</v>
      </c>
      <c r="AH441" s="23">
        <v>16295</v>
      </c>
      <c r="AI441" s="21"/>
      <c r="AJ441" s="20"/>
      <c r="AK441" s="20"/>
      <c r="AL441" s="20"/>
      <c r="AN441" s="20">
        <f t="shared" si="12"/>
        <v>132956</v>
      </c>
      <c r="AO441" s="64" t="e">
        <f t="shared" si="13"/>
        <v>#DIV/0!</v>
      </c>
    </row>
    <row r="442" spans="1:41">
      <c r="A442" s="50" t="s">
        <v>941</v>
      </c>
      <c r="B442" s="50" t="s">
        <v>942</v>
      </c>
      <c r="C442" s="57"/>
      <c r="D442" s="23"/>
      <c r="E442" s="23"/>
      <c r="F442" s="24"/>
      <c r="G442" s="25"/>
      <c r="H442" s="19"/>
      <c r="I442" s="20"/>
      <c r="J442" s="20"/>
      <c r="K442" s="20"/>
      <c r="L442" s="20"/>
      <c r="M442" s="20"/>
      <c r="N442" s="20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>
        <v>4850</v>
      </c>
      <c r="AE442" s="23">
        <v>2493</v>
      </c>
      <c r="AF442" s="23"/>
      <c r="AG442" s="23">
        <v>104253</v>
      </c>
      <c r="AH442" s="23">
        <v>40077</v>
      </c>
      <c r="AI442" s="21"/>
      <c r="AJ442" s="20"/>
      <c r="AK442" s="20"/>
      <c r="AL442" s="20"/>
      <c r="AN442" s="20">
        <f t="shared" si="12"/>
        <v>109103</v>
      </c>
      <c r="AO442" s="64" t="e">
        <f t="shared" si="13"/>
        <v>#DIV/0!</v>
      </c>
    </row>
    <row r="443" spans="1:41">
      <c r="A443" s="50" t="s">
        <v>956</v>
      </c>
      <c r="B443" s="50" t="s">
        <v>928</v>
      </c>
      <c r="C443" s="57"/>
      <c r="D443" s="23"/>
      <c r="E443" s="23"/>
      <c r="F443" s="24"/>
      <c r="G443" s="25"/>
      <c r="H443" s="51" t="s">
        <v>706</v>
      </c>
      <c r="I443" s="20"/>
      <c r="J443" s="20"/>
      <c r="K443" s="20"/>
      <c r="L443" s="20"/>
      <c r="M443" s="20"/>
      <c r="N443" s="20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>
        <v>1339813</v>
      </c>
      <c r="AH443" s="23">
        <v>531367</v>
      </c>
      <c r="AI443" s="21"/>
      <c r="AJ443" s="20"/>
      <c r="AK443" s="20"/>
      <c r="AL443" s="20"/>
      <c r="AN443" s="20">
        <f t="shared" si="12"/>
        <v>1339813</v>
      </c>
      <c r="AO443" s="64" t="e">
        <f t="shared" si="13"/>
        <v>#DIV/0!</v>
      </c>
    </row>
    <row r="444" spans="1:41">
      <c r="A444" s="50" t="s">
        <v>943</v>
      </c>
      <c r="B444" s="50" t="s">
        <v>944</v>
      </c>
      <c r="C444" s="57"/>
      <c r="D444" s="23"/>
      <c r="E444" s="23"/>
      <c r="F444" s="24"/>
      <c r="G444" s="25"/>
      <c r="H444" s="19"/>
      <c r="I444" s="20"/>
      <c r="J444" s="20"/>
      <c r="K444" s="20"/>
      <c r="L444" s="20"/>
      <c r="M444" s="20"/>
      <c r="N444" s="20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>
        <v>4675</v>
      </c>
      <c r="AE444" s="23">
        <v>1865</v>
      </c>
      <c r="AF444" s="23"/>
      <c r="AG444" s="23"/>
      <c r="AH444" s="23"/>
      <c r="AI444" s="21"/>
      <c r="AJ444" s="20"/>
      <c r="AK444" s="20"/>
      <c r="AL444" s="20"/>
      <c r="AN444" s="20">
        <f t="shared" si="12"/>
        <v>4675</v>
      </c>
      <c r="AO444" s="64" t="e">
        <f t="shared" si="13"/>
        <v>#DIV/0!</v>
      </c>
    </row>
    <row r="445" spans="1:41">
      <c r="A445" s="50" t="s">
        <v>945</v>
      </c>
      <c r="B445" s="50" t="s">
        <v>946</v>
      </c>
      <c r="C445" s="57"/>
      <c r="D445" s="23"/>
      <c r="E445" s="23"/>
      <c r="F445" s="24"/>
      <c r="G445" s="25"/>
      <c r="H445" s="19"/>
      <c r="I445" s="20"/>
      <c r="J445" s="20"/>
      <c r="K445" s="20"/>
      <c r="L445" s="20"/>
      <c r="M445" s="20"/>
      <c r="N445" s="20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>
        <v>89760</v>
      </c>
      <c r="AE445" s="23">
        <v>37418</v>
      </c>
      <c r="AF445" s="23"/>
      <c r="AG445" s="23"/>
      <c r="AH445" s="23"/>
      <c r="AI445" s="21"/>
      <c r="AJ445" s="20"/>
      <c r="AK445" s="20"/>
      <c r="AL445" s="20"/>
      <c r="AN445" s="20">
        <f t="shared" si="12"/>
        <v>89760</v>
      </c>
      <c r="AO445" s="64" t="e">
        <f t="shared" si="13"/>
        <v>#DIV/0!</v>
      </c>
    </row>
    <row r="446" spans="1:41">
      <c r="A446" s="50" t="s">
        <v>947</v>
      </c>
      <c r="B446" s="50" t="s">
        <v>948</v>
      </c>
      <c r="C446" s="57"/>
      <c r="D446" s="23"/>
      <c r="E446" s="23"/>
      <c r="F446" s="24"/>
      <c r="G446" s="25"/>
      <c r="H446" s="19"/>
      <c r="I446" s="20"/>
      <c r="J446" s="20"/>
      <c r="K446" s="20"/>
      <c r="L446" s="20"/>
      <c r="M446" s="20"/>
      <c r="N446" s="20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>
        <v>24225</v>
      </c>
      <c r="AE446" s="23">
        <v>12934</v>
      </c>
      <c r="AF446" s="23"/>
      <c r="AG446" s="23"/>
      <c r="AH446" s="23"/>
      <c r="AI446" s="21"/>
      <c r="AJ446" s="20"/>
      <c r="AK446" s="20"/>
      <c r="AL446" s="20"/>
      <c r="AN446" s="20">
        <f t="shared" si="12"/>
        <v>24225</v>
      </c>
      <c r="AO446" s="64" t="e">
        <f t="shared" si="13"/>
        <v>#DIV/0!</v>
      </c>
    </row>
    <row r="447" spans="1:41">
      <c r="A447" s="50" t="s">
        <v>949</v>
      </c>
      <c r="B447" s="50" t="s">
        <v>950</v>
      </c>
      <c r="C447" s="57"/>
      <c r="D447" s="23"/>
      <c r="E447" s="23"/>
      <c r="F447" s="24"/>
      <c r="G447" s="25"/>
      <c r="H447" s="19"/>
      <c r="I447" s="20"/>
      <c r="J447" s="20"/>
      <c r="K447" s="20"/>
      <c r="L447" s="20"/>
      <c r="M447" s="20"/>
      <c r="N447" s="20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>
        <v>74000</v>
      </c>
      <c r="AE447" s="23">
        <v>32257</v>
      </c>
      <c r="AF447" s="23"/>
      <c r="AG447" s="23"/>
      <c r="AH447" s="23"/>
      <c r="AI447" s="21"/>
      <c r="AJ447" s="20"/>
      <c r="AK447" s="20"/>
      <c r="AL447" s="20"/>
      <c r="AN447" s="20">
        <f t="shared" si="12"/>
        <v>74000</v>
      </c>
      <c r="AO447" s="64" t="e">
        <f t="shared" si="13"/>
        <v>#DIV/0!</v>
      </c>
    </row>
    <row r="448" spans="1:41">
      <c r="A448" s="50" t="s">
        <v>951</v>
      </c>
      <c r="B448" s="50" t="s">
        <v>952</v>
      </c>
      <c r="C448" s="57"/>
      <c r="D448" s="23"/>
      <c r="E448" s="23"/>
      <c r="F448" s="24"/>
      <c r="G448" s="25"/>
      <c r="H448" s="19"/>
      <c r="I448" s="20"/>
      <c r="J448" s="20"/>
      <c r="K448" s="20"/>
      <c r="L448" s="20"/>
      <c r="M448" s="20"/>
      <c r="N448" s="20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>
        <v>15600</v>
      </c>
      <c r="AE448" s="23">
        <v>8587</v>
      </c>
      <c r="AF448" s="23"/>
      <c r="AG448" s="23">
        <v>32164</v>
      </c>
      <c r="AH448" s="23">
        <v>15874</v>
      </c>
      <c r="AI448" s="21"/>
      <c r="AJ448" s="20"/>
      <c r="AK448" s="20"/>
      <c r="AL448" s="20"/>
      <c r="AN448" s="20">
        <f t="shared" si="12"/>
        <v>47764</v>
      </c>
      <c r="AO448" s="64" t="e">
        <f t="shared" si="13"/>
        <v>#DIV/0!</v>
      </c>
    </row>
    <row r="449" spans="1:41">
      <c r="A449" s="50" t="s">
        <v>957</v>
      </c>
      <c r="B449" s="50" t="s">
        <v>958</v>
      </c>
      <c r="C449" s="57"/>
      <c r="D449" s="23"/>
      <c r="E449" s="23"/>
      <c r="F449" s="24"/>
      <c r="G449" s="25"/>
      <c r="H449" s="19"/>
      <c r="I449" s="20"/>
      <c r="J449" s="20"/>
      <c r="K449" s="20"/>
      <c r="L449" s="20"/>
      <c r="M449" s="20"/>
      <c r="N449" s="20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>
        <v>4000</v>
      </c>
      <c r="AH449" s="23">
        <v>1725</v>
      </c>
      <c r="AI449" s="21"/>
      <c r="AJ449" s="20"/>
      <c r="AK449" s="20"/>
      <c r="AL449" s="20"/>
      <c r="AN449" s="20">
        <f t="shared" si="12"/>
        <v>4000</v>
      </c>
      <c r="AO449" s="64" t="e">
        <f t="shared" si="13"/>
        <v>#DIV/0!</v>
      </c>
    </row>
    <row r="450" spans="1:41">
      <c r="A450" s="50" t="s">
        <v>959</v>
      </c>
      <c r="B450" s="50" t="s">
        <v>879</v>
      </c>
      <c r="C450" s="57"/>
      <c r="D450" s="23"/>
      <c r="E450" s="23"/>
      <c r="F450" s="24"/>
      <c r="G450" s="25"/>
      <c r="H450" s="51" t="s">
        <v>707</v>
      </c>
      <c r="I450" s="20"/>
      <c r="J450" s="20"/>
      <c r="K450" s="20"/>
      <c r="L450" s="20"/>
      <c r="M450" s="20"/>
      <c r="N450" s="20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>
        <v>25350</v>
      </c>
      <c r="AH450" s="23">
        <v>14578</v>
      </c>
      <c r="AI450" s="21"/>
      <c r="AJ450" s="20"/>
      <c r="AK450" s="20"/>
      <c r="AL450" s="20"/>
      <c r="AN450" s="20">
        <f t="shared" si="12"/>
        <v>25350</v>
      </c>
      <c r="AO450" s="64" t="e">
        <f t="shared" si="13"/>
        <v>#DIV/0!</v>
      </c>
    </row>
    <row r="451" spans="1:41">
      <c r="A451" s="50" t="s">
        <v>960</v>
      </c>
      <c r="B451" s="50" t="s">
        <v>961</v>
      </c>
      <c r="C451" s="57"/>
      <c r="D451" s="23"/>
      <c r="E451" s="23"/>
      <c r="F451" s="24"/>
      <c r="G451" s="25"/>
      <c r="H451" s="19"/>
      <c r="I451" s="20"/>
      <c r="J451" s="20"/>
      <c r="K451" s="20"/>
      <c r="L451" s="20"/>
      <c r="M451" s="20"/>
      <c r="N451" s="20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>
        <v>57121</v>
      </c>
      <c r="AH451" s="23">
        <v>32324</v>
      </c>
      <c r="AI451" s="21"/>
      <c r="AJ451" s="20"/>
      <c r="AK451" s="20"/>
      <c r="AL451" s="20"/>
      <c r="AN451" s="20">
        <f t="shared" si="12"/>
        <v>57121</v>
      </c>
      <c r="AO451" s="64" t="e">
        <f t="shared" si="13"/>
        <v>#DIV/0!</v>
      </c>
    </row>
    <row r="452" spans="1:41">
      <c r="A452" s="50" t="s">
        <v>962</v>
      </c>
      <c r="B452" s="50" t="s">
        <v>963</v>
      </c>
      <c r="C452" s="57"/>
      <c r="D452" s="23"/>
      <c r="E452" s="23"/>
      <c r="F452" s="24"/>
      <c r="G452" s="25"/>
      <c r="H452" s="19"/>
      <c r="I452" s="20"/>
      <c r="J452" s="20"/>
      <c r="K452" s="20"/>
      <c r="L452" s="20"/>
      <c r="M452" s="20"/>
      <c r="N452" s="20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>
        <v>2700</v>
      </c>
      <c r="AH452" s="23">
        <v>1830</v>
      </c>
      <c r="AI452" s="21"/>
      <c r="AJ452" s="20"/>
      <c r="AK452" s="20"/>
      <c r="AL452" s="20"/>
      <c r="AN452" s="20">
        <f t="shared" si="12"/>
        <v>2700</v>
      </c>
      <c r="AO452" s="64" t="e">
        <f t="shared" si="13"/>
        <v>#DIV/0!</v>
      </c>
    </row>
    <row r="453" spans="1:41">
      <c r="A453" s="50" t="s">
        <v>964</v>
      </c>
      <c r="B453" s="50" t="s">
        <v>965</v>
      </c>
      <c r="C453" s="57"/>
      <c r="D453" s="23"/>
      <c r="E453" s="23"/>
      <c r="F453" s="24"/>
      <c r="G453" s="25"/>
      <c r="H453" s="19"/>
      <c r="I453" s="20"/>
      <c r="J453" s="20"/>
      <c r="K453" s="20"/>
      <c r="L453" s="20"/>
      <c r="M453" s="20"/>
      <c r="N453" s="20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>
        <v>225250</v>
      </c>
      <c r="AH453" s="23">
        <v>104459</v>
      </c>
      <c r="AI453" s="21"/>
      <c r="AJ453" s="20"/>
      <c r="AK453" s="20"/>
      <c r="AL453" s="20"/>
      <c r="AN453" s="20">
        <f t="shared" si="12"/>
        <v>225250</v>
      </c>
      <c r="AO453" s="64" t="e">
        <f t="shared" si="13"/>
        <v>#DIV/0!</v>
      </c>
    </row>
    <row r="454" spans="1:41">
      <c r="A454" s="50" t="s">
        <v>966</v>
      </c>
      <c r="B454" s="50" t="s">
        <v>967</v>
      </c>
      <c r="C454" s="57"/>
      <c r="D454" s="23"/>
      <c r="E454" s="23"/>
      <c r="F454" s="24"/>
      <c r="G454" s="25"/>
      <c r="H454" s="51" t="s">
        <v>707</v>
      </c>
      <c r="I454" s="20"/>
      <c r="J454" s="20"/>
      <c r="K454" s="20"/>
      <c r="L454" s="20"/>
      <c r="M454" s="20"/>
      <c r="N454" s="20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>
        <v>10200</v>
      </c>
      <c r="AH454" s="23">
        <v>6258</v>
      </c>
      <c r="AI454" s="21"/>
      <c r="AJ454" s="20"/>
      <c r="AK454" s="20"/>
      <c r="AL454" s="20"/>
      <c r="AN454" s="20">
        <f t="shared" si="12"/>
        <v>10200</v>
      </c>
      <c r="AO454" s="64" t="e">
        <f t="shared" si="13"/>
        <v>#DIV/0!</v>
      </c>
    </row>
    <row r="455" spans="1:41">
      <c r="A455" s="50" t="s">
        <v>968</v>
      </c>
      <c r="B455" s="50" t="s">
        <v>969</v>
      </c>
      <c r="C455" s="57"/>
      <c r="D455" s="23"/>
      <c r="E455" s="23"/>
      <c r="F455" s="24"/>
      <c r="G455" s="25"/>
      <c r="H455" s="19"/>
      <c r="I455" s="20"/>
      <c r="J455" s="20"/>
      <c r="K455" s="20"/>
      <c r="L455" s="20"/>
      <c r="M455" s="20"/>
      <c r="N455" s="20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>
        <v>97728</v>
      </c>
      <c r="AH455" s="23">
        <v>45019</v>
      </c>
      <c r="AI455" s="21"/>
      <c r="AJ455" s="20"/>
      <c r="AK455" s="20"/>
      <c r="AL455" s="20"/>
      <c r="AN455" s="20">
        <f t="shared" ref="AN455:AN485" si="14">SUM(I455+L455+O455+R455+U455+X455+AA455+AD455+AG455)</f>
        <v>97728</v>
      </c>
      <c r="AO455" s="64" t="e">
        <f t="shared" ref="AO455:AO485" si="15">(AN455*100/D455)</f>
        <v>#DIV/0!</v>
      </c>
    </row>
    <row r="456" spans="1:41">
      <c r="A456" s="50" t="s">
        <v>970</v>
      </c>
      <c r="B456" s="50" t="s">
        <v>971</v>
      </c>
      <c r="C456" s="57"/>
      <c r="D456" s="23"/>
      <c r="E456" s="23"/>
      <c r="F456" s="24"/>
      <c r="G456" s="25"/>
      <c r="H456" s="19"/>
      <c r="I456" s="20"/>
      <c r="J456" s="20"/>
      <c r="K456" s="20"/>
      <c r="L456" s="20"/>
      <c r="M456" s="20"/>
      <c r="N456" s="20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>
        <v>564000</v>
      </c>
      <c r="AH456" s="23">
        <v>211500</v>
      </c>
      <c r="AI456" s="21"/>
      <c r="AJ456" s="20"/>
      <c r="AK456" s="20"/>
      <c r="AL456" s="20"/>
      <c r="AN456" s="20">
        <f t="shared" si="14"/>
        <v>564000</v>
      </c>
      <c r="AO456" s="64" t="e">
        <f t="shared" si="15"/>
        <v>#DIV/0!</v>
      </c>
    </row>
    <row r="457" spans="1:41">
      <c r="A457" s="50" t="s">
        <v>972</v>
      </c>
      <c r="B457" s="50" t="s">
        <v>973</v>
      </c>
      <c r="C457" s="57"/>
      <c r="D457" s="23"/>
      <c r="E457" s="23"/>
      <c r="F457" s="24"/>
      <c r="G457" s="25"/>
      <c r="H457" s="19"/>
      <c r="I457" s="20"/>
      <c r="J457" s="20"/>
      <c r="K457" s="20"/>
      <c r="L457" s="20"/>
      <c r="M457" s="20"/>
      <c r="N457" s="20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>
        <v>17850</v>
      </c>
      <c r="AH457" s="23">
        <v>10117</v>
      </c>
      <c r="AI457" s="21"/>
      <c r="AJ457" s="20"/>
      <c r="AK457" s="20"/>
      <c r="AL457" s="20"/>
      <c r="AN457" s="20">
        <f t="shared" si="14"/>
        <v>17850</v>
      </c>
      <c r="AO457" s="64" t="e">
        <f t="shared" si="15"/>
        <v>#DIV/0!</v>
      </c>
    </row>
    <row r="458" spans="1:41">
      <c r="A458" s="50" t="s">
        <v>974</v>
      </c>
      <c r="B458" s="50" t="s">
        <v>975</v>
      </c>
      <c r="C458" s="57"/>
      <c r="D458" s="23"/>
      <c r="E458" s="23"/>
      <c r="F458" s="24"/>
      <c r="G458" s="25"/>
      <c r="H458" s="19"/>
      <c r="I458" s="20"/>
      <c r="J458" s="20"/>
      <c r="K458" s="20"/>
      <c r="L458" s="20"/>
      <c r="M458" s="20"/>
      <c r="N458" s="20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>
        <v>12326</v>
      </c>
      <c r="AH458" s="23">
        <v>5308</v>
      </c>
      <c r="AI458" s="21"/>
      <c r="AJ458" s="20"/>
      <c r="AK458" s="20"/>
      <c r="AL458" s="20"/>
      <c r="AN458" s="20">
        <f t="shared" si="14"/>
        <v>12326</v>
      </c>
      <c r="AO458" s="64" t="e">
        <f t="shared" si="15"/>
        <v>#DIV/0!</v>
      </c>
    </row>
    <row r="459" spans="1:41">
      <c r="A459" s="50"/>
      <c r="B459" s="50"/>
      <c r="C459" s="57"/>
      <c r="D459" s="23"/>
      <c r="E459" s="23"/>
      <c r="F459" s="24"/>
      <c r="G459" s="25"/>
      <c r="H459" s="19"/>
      <c r="I459" s="20"/>
      <c r="J459" s="20"/>
      <c r="K459" s="20"/>
      <c r="L459" s="20"/>
      <c r="M459" s="20"/>
      <c r="N459" s="20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1"/>
      <c r="AJ459" s="20"/>
      <c r="AK459" s="20"/>
      <c r="AL459" s="20"/>
      <c r="AN459" s="20">
        <f t="shared" si="14"/>
        <v>0</v>
      </c>
      <c r="AO459" s="64" t="e">
        <f t="shared" si="15"/>
        <v>#DIV/0!</v>
      </c>
    </row>
    <row r="460" spans="1:41">
      <c r="A460" s="50" t="s">
        <v>1027</v>
      </c>
      <c r="B460" s="50" t="s">
        <v>982</v>
      </c>
      <c r="C460" s="57"/>
      <c r="D460" s="23"/>
      <c r="E460" s="23"/>
      <c r="F460" s="24"/>
      <c r="G460" s="25"/>
      <c r="H460" s="51" t="s">
        <v>706</v>
      </c>
      <c r="I460" s="20"/>
      <c r="J460" s="20"/>
      <c r="K460" s="20"/>
      <c r="L460" s="20"/>
      <c r="M460" s="20"/>
      <c r="N460" s="20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1"/>
      <c r="AJ460" s="20"/>
      <c r="AK460" s="20"/>
      <c r="AL460" s="20"/>
      <c r="AN460" s="20">
        <f t="shared" si="14"/>
        <v>0</v>
      </c>
      <c r="AO460" s="64" t="e">
        <f t="shared" si="15"/>
        <v>#DIV/0!</v>
      </c>
    </row>
    <row r="461" spans="1:41">
      <c r="A461" s="50" t="s">
        <v>1028</v>
      </c>
      <c r="B461" s="50" t="s">
        <v>978</v>
      </c>
      <c r="C461" s="57"/>
      <c r="D461" s="23"/>
      <c r="E461" s="23"/>
      <c r="F461" s="24"/>
      <c r="G461" s="25"/>
      <c r="H461" s="51" t="s">
        <v>706</v>
      </c>
      <c r="I461" s="20"/>
      <c r="J461" s="20"/>
      <c r="K461" s="20"/>
      <c r="L461" s="20"/>
      <c r="M461" s="20"/>
      <c r="N461" s="20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1"/>
      <c r="AJ461" s="20"/>
      <c r="AK461" s="20"/>
      <c r="AL461" s="20"/>
      <c r="AN461" s="20">
        <f t="shared" si="14"/>
        <v>0</v>
      </c>
      <c r="AO461" s="64" t="e">
        <f t="shared" si="15"/>
        <v>#DIV/0!</v>
      </c>
    </row>
    <row r="462" spans="1:41">
      <c r="A462" s="50" t="s">
        <v>926</v>
      </c>
      <c r="B462" s="50" t="s">
        <v>927</v>
      </c>
      <c r="C462" s="59" t="s">
        <v>989</v>
      </c>
      <c r="D462" s="23"/>
      <c r="E462" s="23"/>
      <c r="F462" s="24"/>
      <c r="G462" s="25"/>
      <c r="H462" s="51" t="s">
        <v>707</v>
      </c>
      <c r="I462" s="20"/>
      <c r="J462" s="20"/>
      <c r="K462" s="20"/>
      <c r="L462" s="20"/>
      <c r="M462" s="20"/>
      <c r="N462" s="20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1"/>
      <c r="AJ462" s="20"/>
      <c r="AK462" s="20"/>
      <c r="AL462" s="20"/>
      <c r="AN462" s="20">
        <f t="shared" si="14"/>
        <v>0</v>
      </c>
      <c r="AO462" s="64" t="e">
        <f t="shared" si="15"/>
        <v>#DIV/0!</v>
      </c>
    </row>
    <row r="463" spans="1:41">
      <c r="A463" s="43"/>
      <c r="B463" s="50" t="s">
        <v>873</v>
      </c>
      <c r="C463" s="59"/>
      <c r="D463" s="23"/>
      <c r="E463" s="23"/>
      <c r="F463" s="24"/>
      <c r="G463" s="25"/>
      <c r="H463" s="51" t="s">
        <v>706</v>
      </c>
      <c r="I463" s="20"/>
      <c r="J463" s="20"/>
      <c r="K463" s="20"/>
      <c r="L463" s="20"/>
      <c r="M463" s="20"/>
      <c r="N463" s="20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1"/>
      <c r="AJ463" s="20"/>
      <c r="AK463" s="20"/>
      <c r="AL463" s="20"/>
      <c r="AN463" s="20">
        <f t="shared" si="14"/>
        <v>0</v>
      </c>
      <c r="AO463" s="64" t="e">
        <f t="shared" si="15"/>
        <v>#DIV/0!</v>
      </c>
    </row>
    <row r="464" spans="1:41">
      <c r="A464" s="50" t="s">
        <v>878</v>
      </c>
      <c r="B464" s="50" t="s">
        <v>875</v>
      </c>
      <c r="C464" s="59"/>
      <c r="D464" s="23"/>
      <c r="E464" s="23"/>
      <c r="F464" s="24"/>
      <c r="G464" s="25"/>
      <c r="H464" s="51" t="s">
        <v>707</v>
      </c>
      <c r="I464" s="20"/>
      <c r="J464" s="20"/>
      <c r="K464" s="20"/>
      <c r="L464" s="20"/>
      <c r="M464" s="20"/>
      <c r="N464" s="20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1"/>
      <c r="AJ464" s="20"/>
      <c r="AK464" s="20"/>
      <c r="AL464" s="20"/>
      <c r="AN464" s="20">
        <f t="shared" si="14"/>
        <v>0</v>
      </c>
      <c r="AO464" s="64" t="e">
        <f t="shared" si="15"/>
        <v>#DIV/0!</v>
      </c>
    </row>
    <row r="465" spans="1:41">
      <c r="A465" s="50" t="s">
        <v>1029</v>
      </c>
      <c r="B465" s="50" t="s">
        <v>876</v>
      </c>
      <c r="C465" s="59"/>
      <c r="D465" s="23"/>
      <c r="E465" s="23"/>
      <c r="F465" s="24"/>
      <c r="G465" s="25"/>
      <c r="H465" s="51" t="s">
        <v>706</v>
      </c>
      <c r="I465" s="20"/>
      <c r="J465" s="20"/>
      <c r="K465" s="20"/>
      <c r="L465" s="20"/>
      <c r="M465" s="20"/>
      <c r="N465" s="20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1"/>
      <c r="AJ465" s="20"/>
      <c r="AK465" s="20"/>
      <c r="AL465" s="20"/>
      <c r="AN465" s="20">
        <f t="shared" si="14"/>
        <v>0</v>
      </c>
      <c r="AO465" s="64" t="e">
        <f t="shared" si="15"/>
        <v>#DIV/0!</v>
      </c>
    </row>
    <row r="466" spans="1:41">
      <c r="A466" s="43"/>
      <c r="B466" s="50" t="s">
        <v>877</v>
      </c>
      <c r="C466" s="59"/>
      <c r="D466" s="23"/>
      <c r="E466" s="23"/>
      <c r="F466" s="24"/>
      <c r="G466" s="25"/>
      <c r="H466" s="51" t="s">
        <v>735</v>
      </c>
      <c r="I466" s="20"/>
      <c r="J466" s="20"/>
      <c r="K466" s="20"/>
      <c r="L466" s="20"/>
      <c r="M466" s="20"/>
      <c r="N466" s="20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1"/>
      <c r="AJ466" s="20"/>
      <c r="AK466" s="20"/>
      <c r="AL466" s="20"/>
      <c r="AN466" s="20">
        <f t="shared" si="14"/>
        <v>0</v>
      </c>
      <c r="AO466" s="64" t="e">
        <f t="shared" si="15"/>
        <v>#DIV/0!</v>
      </c>
    </row>
    <row r="467" spans="1:41">
      <c r="A467" s="50" t="s">
        <v>1013</v>
      </c>
      <c r="B467" s="65" t="s">
        <v>881</v>
      </c>
      <c r="C467" s="59"/>
      <c r="D467" s="23"/>
      <c r="E467" s="23"/>
      <c r="F467" s="24"/>
      <c r="G467" s="25"/>
      <c r="H467" s="51" t="s">
        <v>707</v>
      </c>
      <c r="I467" s="20"/>
      <c r="J467" s="20"/>
      <c r="K467" s="20"/>
      <c r="L467" s="20"/>
      <c r="M467" s="20"/>
      <c r="N467" s="20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1"/>
      <c r="AJ467" s="20"/>
      <c r="AK467" s="20"/>
      <c r="AL467" s="20"/>
      <c r="AN467" s="20">
        <f t="shared" si="14"/>
        <v>0</v>
      </c>
      <c r="AO467" s="64" t="e">
        <f t="shared" si="15"/>
        <v>#DIV/0!</v>
      </c>
    </row>
    <row r="468" spans="1:41">
      <c r="A468" s="50" t="s">
        <v>985</v>
      </c>
      <c r="B468" s="50" t="s">
        <v>958</v>
      </c>
      <c r="C468" s="57"/>
      <c r="D468" s="23"/>
      <c r="E468" s="23"/>
      <c r="F468" s="24"/>
      <c r="G468" s="25"/>
      <c r="H468" s="51" t="s">
        <v>707</v>
      </c>
      <c r="I468" s="20"/>
      <c r="J468" s="20"/>
      <c r="K468" s="20"/>
      <c r="L468" s="20"/>
      <c r="M468" s="20"/>
      <c r="N468" s="20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1"/>
      <c r="AJ468" s="20"/>
      <c r="AK468" s="20"/>
      <c r="AL468" s="20"/>
      <c r="AN468" s="20">
        <f t="shared" si="14"/>
        <v>0</v>
      </c>
      <c r="AO468" s="64" t="e">
        <f t="shared" si="15"/>
        <v>#DIV/0!</v>
      </c>
    </row>
    <row r="469" spans="1:41">
      <c r="A469" s="50" t="s">
        <v>1030</v>
      </c>
      <c r="B469" s="50" t="s">
        <v>934</v>
      </c>
      <c r="C469" s="57"/>
      <c r="D469" s="23"/>
      <c r="E469" s="23"/>
      <c r="F469" s="24"/>
      <c r="G469" s="25"/>
      <c r="H469" s="51" t="s">
        <v>706</v>
      </c>
      <c r="I469" s="20"/>
      <c r="J469" s="20"/>
      <c r="K469" s="20"/>
      <c r="L469" s="20"/>
      <c r="M469" s="20"/>
      <c r="N469" s="20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1"/>
      <c r="AJ469" s="20"/>
      <c r="AK469" s="20"/>
      <c r="AL469" s="20"/>
      <c r="AN469" s="20">
        <f t="shared" si="14"/>
        <v>0</v>
      </c>
      <c r="AO469" s="64" t="e">
        <f t="shared" si="15"/>
        <v>#DIV/0!</v>
      </c>
    </row>
    <row r="470" spans="1:41">
      <c r="A470" s="50" t="s">
        <v>986</v>
      </c>
      <c r="B470" s="65" t="s">
        <v>983</v>
      </c>
      <c r="C470" s="57"/>
      <c r="D470" s="23"/>
      <c r="E470" s="23"/>
      <c r="F470" s="24"/>
      <c r="G470" s="25"/>
      <c r="H470" s="51" t="s">
        <v>707</v>
      </c>
      <c r="I470" s="20"/>
      <c r="J470" s="20"/>
      <c r="K470" s="20"/>
      <c r="L470" s="20"/>
      <c r="M470" s="20"/>
      <c r="N470" s="20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1"/>
      <c r="AJ470" s="20"/>
      <c r="AK470" s="20"/>
      <c r="AL470" s="20"/>
      <c r="AN470" s="20"/>
      <c r="AO470" s="64"/>
    </row>
    <row r="471" spans="1:41">
      <c r="A471" s="50" t="s">
        <v>1014</v>
      </c>
      <c r="B471" s="50" t="s">
        <v>984</v>
      </c>
      <c r="C471" s="57"/>
      <c r="D471" s="23"/>
      <c r="E471" s="23"/>
      <c r="F471" s="24"/>
      <c r="G471" s="25"/>
      <c r="H471" s="51" t="s">
        <v>707</v>
      </c>
      <c r="I471" s="20"/>
      <c r="J471" s="20"/>
      <c r="K471" s="20"/>
      <c r="L471" s="20"/>
      <c r="M471" s="20"/>
      <c r="N471" s="20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1"/>
      <c r="AJ471" s="20"/>
      <c r="AK471" s="20"/>
      <c r="AL471" s="20"/>
      <c r="AN471" s="20"/>
      <c r="AO471" s="64"/>
    </row>
    <row r="472" spans="1:41">
      <c r="A472" s="50" t="s">
        <v>988</v>
      </c>
      <c r="B472" s="50" t="s">
        <v>987</v>
      </c>
      <c r="C472" s="57"/>
      <c r="D472" s="23"/>
      <c r="E472" s="23"/>
      <c r="F472" s="24"/>
      <c r="G472" s="25"/>
      <c r="H472" s="51" t="s">
        <v>707</v>
      </c>
      <c r="I472" s="20"/>
      <c r="J472" s="20"/>
      <c r="K472" s="20"/>
      <c r="L472" s="20"/>
      <c r="M472" s="20"/>
      <c r="N472" s="20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1"/>
      <c r="AJ472" s="20"/>
      <c r="AK472" s="20"/>
      <c r="AL472" s="20"/>
      <c r="AN472" s="20"/>
      <c r="AO472" s="64"/>
    </row>
    <row r="473" spans="1:41">
      <c r="A473" s="43"/>
      <c r="B473" s="50" t="s">
        <v>1012</v>
      </c>
      <c r="C473" s="59" t="s">
        <v>989</v>
      </c>
      <c r="D473" s="23"/>
      <c r="E473" s="23"/>
      <c r="F473" s="24"/>
      <c r="G473" s="25"/>
      <c r="H473" s="51" t="s">
        <v>707</v>
      </c>
      <c r="I473" s="20"/>
      <c r="J473" s="20"/>
      <c r="K473" s="20"/>
      <c r="L473" s="20"/>
      <c r="M473" s="20"/>
      <c r="N473" s="20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1"/>
      <c r="AJ473" s="20"/>
      <c r="AK473" s="20"/>
      <c r="AL473" s="20"/>
      <c r="AN473" s="20">
        <f t="shared" si="14"/>
        <v>0</v>
      </c>
      <c r="AO473" s="64" t="e">
        <f t="shared" si="15"/>
        <v>#DIV/0!</v>
      </c>
    </row>
    <row r="474" spans="1:41">
      <c r="A474" s="50" t="s">
        <v>1016</v>
      </c>
      <c r="B474" s="50" t="s">
        <v>1015</v>
      </c>
      <c r="C474" s="57"/>
      <c r="D474" s="23"/>
      <c r="E474" s="23"/>
      <c r="F474" s="24"/>
      <c r="G474" s="25"/>
      <c r="H474" s="51" t="s">
        <v>707</v>
      </c>
      <c r="I474" s="20"/>
      <c r="J474" s="20"/>
      <c r="K474" s="20"/>
      <c r="L474" s="20"/>
      <c r="M474" s="20"/>
      <c r="N474" s="20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1"/>
      <c r="AJ474" s="20"/>
      <c r="AK474" s="20"/>
      <c r="AL474" s="20"/>
      <c r="AN474" s="20"/>
      <c r="AO474" s="64"/>
    </row>
    <row r="475" spans="1:41">
      <c r="A475" s="43"/>
      <c r="B475" s="50" t="s">
        <v>1020</v>
      </c>
      <c r="C475" s="59" t="s">
        <v>1019</v>
      </c>
      <c r="D475" s="23"/>
      <c r="E475" s="23"/>
      <c r="F475" s="24"/>
      <c r="G475" s="25"/>
      <c r="H475" s="51" t="s">
        <v>707</v>
      </c>
      <c r="I475" s="20"/>
      <c r="J475" s="20"/>
      <c r="K475" s="20"/>
      <c r="L475" s="20"/>
      <c r="M475" s="20"/>
      <c r="N475" s="20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1"/>
      <c r="AJ475" s="20"/>
      <c r="AK475" s="20"/>
      <c r="AL475" s="20"/>
      <c r="AN475" s="20"/>
      <c r="AO475" s="64"/>
    </row>
    <row r="476" spans="1:41">
      <c r="A476" s="50" t="s">
        <v>1022</v>
      </c>
      <c r="B476" s="50" t="s">
        <v>1021</v>
      </c>
      <c r="C476" s="57"/>
      <c r="D476" s="23"/>
      <c r="E476" s="23"/>
      <c r="F476" s="24"/>
      <c r="G476" s="25"/>
      <c r="H476" s="51" t="s">
        <v>706</v>
      </c>
      <c r="I476" s="20"/>
      <c r="J476" s="20"/>
      <c r="K476" s="20"/>
      <c r="L476" s="20"/>
      <c r="M476" s="20"/>
      <c r="N476" s="20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1"/>
      <c r="AJ476" s="20"/>
      <c r="AK476" s="20"/>
      <c r="AL476" s="20"/>
      <c r="AN476" s="20"/>
      <c r="AO476" s="64"/>
    </row>
    <row r="477" spans="1:41">
      <c r="A477" s="50" t="s">
        <v>1024</v>
      </c>
      <c r="B477" s="50" t="s">
        <v>1023</v>
      </c>
      <c r="C477" s="57"/>
      <c r="D477" s="23"/>
      <c r="E477" s="23"/>
      <c r="F477" s="24"/>
      <c r="G477" s="25"/>
      <c r="H477" s="51" t="s">
        <v>706</v>
      </c>
      <c r="I477" s="20"/>
      <c r="J477" s="20"/>
      <c r="K477" s="20"/>
      <c r="L477" s="20"/>
      <c r="M477" s="20"/>
      <c r="N477" s="20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1"/>
      <c r="AJ477" s="20"/>
      <c r="AK477" s="20"/>
      <c r="AL477" s="20"/>
      <c r="AN477" s="20"/>
      <c r="AO477" s="64"/>
    </row>
    <row r="478" spans="1:41">
      <c r="A478" s="50" t="s">
        <v>1026</v>
      </c>
      <c r="B478" s="50" t="s">
        <v>1025</v>
      </c>
      <c r="C478" s="57"/>
      <c r="D478" s="23"/>
      <c r="E478" s="23"/>
      <c r="F478" s="24"/>
      <c r="G478" s="25"/>
      <c r="H478" s="51" t="s">
        <v>707</v>
      </c>
      <c r="I478" s="20"/>
      <c r="J478" s="20"/>
      <c r="K478" s="20"/>
      <c r="L478" s="20"/>
      <c r="M478" s="20"/>
      <c r="N478" s="20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1"/>
      <c r="AJ478" s="20"/>
      <c r="AK478" s="20"/>
      <c r="AL478" s="20"/>
      <c r="AN478" s="20"/>
      <c r="AO478" s="64"/>
    </row>
    <row r="479" spans="1:41">
      <c r="A479" s="50" t="s">
        <v>1032</v>
      </c>
      <c r="B479" s="50" t="s">
        <v>1031</v>
      </c>
      <c r="C479" s="57"/>
      <c r="D479" s="23"/>
      <c r="E479" s="23"/>
      <c r="F479" s="24"/>
      <c r="G479" s="25"/>
      <c r="H479" s="51"/>
      <c r="I479" s="20"/>
      <c r="J479" s="20"/>
      <c r="K479" s="20"/>
      <c r="L479" s="20"/>
      <c r="M479" s="20"/>
      <c r="N479" s="20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1"/>
      <c r="AJ479" s="20"/>
      <c r="AK479" s="20"/>
      <c r="AL479" s="20"/>
      <c r="AN479" s="20"/>
      <c r="AO479" s="64"/>
    </row>
    <row r="480" spans="1:41">
      <c r="A480" s="50" t="s">
        <v>1034</v>
      </c>
      <c r="B480" s="50" t="s">
        <v>1033</v>
      </c>
      <c r="C480" s="57"/>
      <c r="D480" s="23"/>
      <c r="E480" s="23"/>
      <c r="F480" s="24"/>
      <c r="G480" s="25"/>
      <c r="H480" s="51"/>
      <c r="I480" s="20"/>
      <c r="J480" s="20"/>
      <c r="K480" s="20"/>
      <c r="L480" s="20"/>
      <c r="M480" s="20"/>
      <c r="N480" s="20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1"/>
      <c r="AJ480" s="20"/>
      <c r="AK480" s="20"/>
      <c r="AL480" s="20"/>
      <c r="AN480" s="20"/>
      <c r="AO480" s="64"/>
    </row>
    <row r="481" spans="1:41">
      <c r="A481" s="50" t="s">
        <v>1036</v>
      </c>
      <c r="B481" s="50" t="s">
        <v>1035</v>
      </c>
      <c r="C481" s="57"/>
      <c r="D481" s="23"/>
      <c r="E481" s="23"/>
      <c r="F481" s="24"/>
      <c r="G481" s="25"/>
      <c r="H481" s="51"/>
      <c r="I481" s="20"/>
      <c r="J481" s="20"/>
      <c r="K481" s="20"/>
      <c r="L481" s="20"/>
      <c r="M481" s="20"/>
      <c r="N481" s="20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1"/>
      <c r="AJ481" s="20"/>
      <c r="AK481" s="20"/>
      <c r="AL481" s="20"/>
      <c r="AN481" s="20"/>
      <c r="AO481" s="64"/>
    </row>
    <row r="482" spans="1:41">
      <c r="A482" s="43"/>
      <c r="B482" s="50"/>
      <c r="C482" s="57"/>
      <c r="D482" s="23"/>
      <c r="E482" s="23"/>
      <c r="F482" s="24"/>
      <c r="G482" s="25"/>
      <c r="H482" s="51"/>
      <c r="I482" s="20"/>
      <c r="J482" s="20"/>
      <c r="K482" s="20"/>
      <c r="L482" s="20"/>
      <c r="M482" s="20"/>
      <c r="N482" s="20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1"/>
      <c r="AJ482" s="20"/>
      <c r="AK482" s="20"/>
      <c r="AL482" s="20"/>
      <c r="AN482" s="20"/>
      <c r="AO482" s="64"/>
    </row>
    <row r="483" spans="1:41">
      <c r="A483" s="43" t="s">
        <v>694</v>
      </c>
      <c r="B483" s="43" t="s">
        <v>695</v>
      </c>
      <c r="C483" s="57"/>
      <c r="D483" s="23"/>
      <c r="E483" s="23">
        <v>10800</v>
      </c>
      <c r="F483" s="44">
        <v>-100</v>
      </c>
      <c r="G483" s="25"/>
      <c r="H483" s="19"/>
      <c r="I483" s="20"/>
      <c r="J483" s="20"/>
      <c r="K483" s="20"/>
      <c r="L483" s="20"/>
      <c r="M483" s="20"/>
      <c r="N483" s="20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1"/>
      <c r="AJ483" s="20"/>
      <c r="AK483" s="20"/>
      <c r="AL483" s="20"/>
      <c r="AN483" s="20">
        <f t="shared" si="14"/>
        <v>0</v>
      </c>
      <c r="AO483" s="64" t="e">
        <f t="shared" si="15"/>
        <v>#DIV/0!</v>
      </c>
    </row>
    <row r="484" spans="1:41">
      <c r="A484" s="43" t="s">
        <v>696</v>
      </c>
      <c r="B484" s="43" t="s">
        <v>203</v>
      </c>
      <c r="C484" s="57"/>
      <c r="D484" s="23"/>
      <c r="E484" s="23">
        <v>847450</v>
      </c>
      <c r="F484" s="44">
        <v>-100</v>
      </c>
      <c r="G484" s="25"/>
      <c r="H484" s="19"/>
      <c r="I484" s="20"/>
      <c r="J484" s="20"/>
      <c r="K484" s="20"/>
      <c r="L484" s="20"/>
      <c r="M484" s="20"/>
      <c r="N484" s="20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1"/>
      <c r="AJ484" s="20"/>
      <c r="AK484" s="20"/>
      <c r="AL484" s="20"/>
      <c r="AN484" s="20">
        <f t="shared" si="14"/>
        <v>0</v>
      </c>
      <c r="AO484" s="64" t="e">
        <f t="shared" si="15"/>
        <v>#DIV/0!</v>
      </c>
    </row>
    <row r="485" spans="1:41">
      <c r="A485" s="43" t="s">
        <v>697</v>
      </c>
      <c r="B485" s="43" t="s">
        <v>278</v>
      </c>
      <c r="C485" s="57"/>
      <c r="D485" s="23"/>
      <c r="E485" s="23">
        <v>129600</v>
      </c>
      <c r="F485" s="44">
        <v>-100</v>
      </c>
      <c r="G485" s="25"/>
      <c r="H485" s="19"/>
      <c r="I485" s="20"/>
      <c r="J485" s="20"/>
      <c r="K485" s="20"/>
      <c r="L485" s="20"/>
      <c r="M485" s="20"/>
      <c r="N485" s="20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1"/>
      <c r="AJ485" s="20"/>
      <c r="AK485" s="20"/>
      <c r="AL485" s="20"/>
      <c r="AN485" s="20">
        <f t="shared" si="14"/>
        <v>0</v>
      </c>
      <c r="AO485" s="64" t="e">
        <f t="shared" si="15"/>
        <v>#DIV/0!</v>
      </c>
    </row>
    <row r="486" spans="1:41" ht="15.75" thickBot="1">
      <c r="A486" s="26"/>
      <c r="B486" s="27"/>
      <c r="C486" s="60"/>
      <c r="D486" s="28"/>
      <c r="E486" s="28"/>
      <c r="F486" s="29"/>
      <c r="G486" s="31"/>
    </row>
    <row r="487" spans="1:41" ht="15.75" thickBot="1">
      <c r="A487" s="32"/>
      <c r="B487" s="30"/>
      <c r="C487" s="61"/>
      <c r="D487" s="46">
        <v>245178143</v>
      </c>
      <c r="E487" s="46">
        <v>169077081</v>
      </c>
      <c r="F487" s="47">
        <v>45.009685257104714</v>
      </c>
      <c r="G487" s="48"/>
      <c r="I487" s="3">
        <f>SUM(I5:I485)</f>
        <v>14982809</v>
      </c>
      <c r="J487" s="3">
        <f>SUM(J5:J485)</f>
        <v>7695917</v>
      </c>
      <c r="L487" s="3">
        <f>SUM(L5:L485)</f>
        <v>31342121</v>
      </c>
      <c r="M487" s="3">
        <f>SUM(M5:M485)</f>
        <v>16705540</v>
      </c>
      <c r="O487" s="3">
        <f>SUM(O5:O485)</f>
        <v>24443681</v>
      </c>
      <c r="P487" s="3">
        <f>SUM(P5:P485)</f>
        <v>12775771</v>
      </c>
      <c r="R487" s="3">
        <f>SUM(R5:R485)</f>
        <v>18061546</v>
      </c>
      <c r="S487" s="3">
        <f>SUM(S5:S485)</f>
        <v>8945261</v>
      </c>
      <c r="U487" s="3">
        <f>SUM(U5:U485)</f>
        <v>16729236</v>
      </c>
      <c r="V487" s="3">
        <f>SUM(V5:V485)</f>
        <v>8456002</v>
      </c>
      <c r="X487" s="3">
        <f>SUM(X5:X485)</f>
        <v>14349611</v>
      </c>
      <c r="Y487" s="3">
        <f>SUM(Y5:Y485)</f>
        <v>7178832</v>
      </c>
      <c r="AA487" s="3">
        <f>SUM(AA5:AA485)</f>
        <v>14629459</v>
      </c>
      <c r="AB487" s="3">
        <f>SUM(AB5:AB485)</f>
        <v>7333202</v>
      </c>
      <c r="AD487" s="3">
        <f>SUM(AD5:AD485)</f>
        <v>11279390</v>
      </c>
      <c r="AE487" s="3">
        <f>SUM(AE5:AE485)</f>
        <v>4435587</v>
      </c>
      <c r="AG487" s="3">
        <f>SUM(AG5:AG485)</f>
        <v>20035948</v>
      </c>
      <c r="AH487" s="3">
        <f>SUM(AH5:AH485)</f>
        <v>8833991</v>
      </c>
    </row>
    <row r="488" spans="1:41" ht="15.75" thickBot="1">
      <c r="A488" s="33"/>
      <c r="B488" s="34"/>
      <c r="C488" s="62"/>
      <c r="D488" s="35"/>
      <c r="E488" s="35"/>
      <c r="F488" s="36"/>
      <c r="G488" s="31"/>
    </row>
    <row r="489" spans="1:41" ht="15.75" thickBot="1">
      <c r="I489" s="77">
        <f>J487*100/I487</f>
        <v>51.364981025921111</v>
      </c>
      <c r="J489" s="78"/>
      <c r="L489" s="68">
        <f>M487*100/L487</f>
        <v>53.300604639998674</v>
      </c>
      <c r="M489" s="69"/>
      <c r="O489" s="68">
        <f>P487*100/O487</f>
        <v>52.266150094169532</v>
      </c>
      <c r="P489" s="69"/>
      <c r="R489" s="68">
        <f>S487*100/R487</f>
        <v>49.526552156720136</v>
      </c>
      <c r="S489" s="69"/>
      <c r="U489" s="68">
        <f>V487*100/U487</f>
        <v>50.546253277794634</v>
      </c>
      <c r="V489" s="69"/>
      <c r="X489" s="68">
        <f>Y487*100/X487</f>
        <v>50.02805999410019</v>
      </c>
      <c r="Y489" s="69"/>
      <c r="AA489" s="68">
        <f>AB487*100/AA487</f>
        <v>50.126269194233359</v>
      </c>
      <c r="AB489" s="69"/>
      <c r="AD489" s="68">
        <f>AE487*100/AD487</f>
        <v>39.324706389263959</v>
      </c>
      <c r="AE489" s="69"/>
      <c r="AG489" s="68">
        <f>AH487*100/AG487</f>
        <v>44.090706364380665</v>
      </c>
      <c r="AH489" s="69"/>
    </row>
    <row r="490" spans="1:41">
      <c r="I490" s="38"/>
    </row>
    <row r="491" spans="1:41">
      <c r="B491" s="16" t="s">
        <v>726</v>
      </c>
      <c r="G491" s="45">
        <f>40000</f>
        <v>40000</v>
      </c>
    </row>
    <row r="492" spans="1:41">
      <c r="B492" s="16" t="s">
        <v>727</v>
      </c>
    </row>
    <row r="493" spans="1:41">
      <c r="B493" s="16" t="s">
        <v>728</v>
      </c>
    </row>
    <row r="495" spans="1:41">
      <c r="B495" s="16" t="s">
        <v>729</v>
      </c>
    </row>
    <row r="496" spans="1:41">
      <c r="B496" s="16" t="s">
        <v>730</v>
      </c>
    </row>
    <row r="497" spans="2:14">
      <c r="B497" s="16" t="s">
        <v>731</v>
      </c>
    </row>
    <row r="498" spans="2:14">
      <c r="B498" s="16" t="s">
        <v>733</v>
      </c>
      <c r="G498" s="45">
        <f>5000+5000</f>
        <v>10000</v>
      </c>
    </row>
    <row r="500" spans="2:14" ht="15.75" thickBot="1"/>
    <row r="501" spans="2:14" ht="15.75" thickBot="1">
      <c r="F501" s="56" t="s">
        <v>781</v>
      </c>
      <c r="G501" s="49">
        <f>SUM(G5:G499)</f>
        <v>800000</v>
      </c>
      <c r="M501" s="39" t="s">
        <v>781</v>
      </c>
      <c r="N501" s="49">
        <f>SUM(N5:N485)</f>
        <v>260000</v>
      </c>
    </row>
  </sheetData>
  <autoFilter ref="H1:H489">
    <filterColumn colId="0"/>
  </autoFilter>
  <mergeCells count="49">
    <mergeCell ref="AJ2:AJ4"/>
    <mergeCell ref="AK2:AK4"/>
    <mergeCell ref="AL2:AL4"/>
    <mergeCell ref="AI2:AI4"/>
    <mergeCell ref="AN2:AN4"/>
    <mergeCell ref="AO2:AO4"/>
    <mergeCell ref="A2:A4"/>
    <mergeCell ref="I2:I4"/>
    <mergeCell ref="J2:J4"/>
    <mergeCell ref="K2:K4"/>
    <mergeCell ref="L2:L4"/>
    <mergeCell ref="G2:G4"/>
    <mergeCell ref="H2:H4"/>
    <mergeCell ref="B2:B4"/>
    <mergeCell ref="D2:D4"/>
    <mergeCell ref="E2:E4"/>
    <mergeCell ref="F2:F4"/>
    <mergeCell ref="C2:C4"/>
    <mergeCell ref="O2:O4"/>
    <mergeCell ref="P2:P4"/>
    <mergeCell ref="X2:X4"/>
    <mergeCell ref="O489:P489"/>
    <mergeCell ref="I489:J489"/>
    <mergeCell ref="L489:M489"/>
    <mergeCell ref="N2:N4"/>
    <mergeCell ref="M2:M4"/>
    <mergeCell ref="Y2:Y4"/>
    <mergeCell ref="Z2:Z4"/>
    <mergeCell ref="X489:Y489"/>
    <mergeCell ref="AD489:AE489"/>
    <mergeCell ref="Q2:Q4"/>
    <mergeCell ref="R2:R4"/>
    <mergeCell ref="W2:W4"/>
    <mergeCell ref="U489:V489"/>
    <mergeCell ref="S2:S4"/>
    <mergeCell ref="T2:T4"/>
    <mergeCell ref="R489:S489"/>
    <mergeCell ref="U2:U4"/>
    <mergeCell ref="V2:V4"/>
    <mergeCell ref="AG489:AH489"/>
    <mergeCell ref="AE2:AE4"/>
    <mergeCell ref="AF2:AF4"/>
    <mergeCell ref="AA2:AA4"/>
    <mergeCell ref="AB2:AB4"/>
    <mergeCell ref="AC2:AC4"/>
    <mergeCell ref="AA489:AB489"/>
    <mergeCell ref="AD2:AD4"/>
    <mergeCell ref="AG2:AG4"/>
    <mergeCell ref="AH2:AH4"/>
  </mergeCells>
  <pageMargins left="0" right="0" top="0" bottom="0" header="0" footer="0"/>
  <pageSetup paperSize="9" scale="75" orientation="portrait" verticalDpi="0" r:id="rId1"/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F32"/>
  <sheetViews>
    <sheetView workbookViewId="0">
      <selection activeCell="F39" sqref="F39"/>
    </sheetView>
  </sheetViews>
  <sheetFormatPr baseColWidth="10" defaultRowHeight="15"/>
  <cols>
    <col min="4" max="4" width="45.85546875" bestFit="1" customWidth="1"/>
    <col min="5" max="5" width="12.5703125" customWidth="1"/>
    <col min="6" max="6" width="13" customWidth="1"/>
  </cols>
  <sheetData>
    <row r="2" spans="2:6">
      <c r="B2" s="4" t="s">
        <v>738</v>
      </c>
      <c r="C2" s="4" t="s">
        <v>739</v>
      </c>
      <c r="D2" s="5" t="s">
        <v>740</v>
      </c>
      <c r="E2" s="4" t="s">
        <v>741</v>
      </c>
      <c r="F2" s="4" t="s">
        <v>742</v>
      </c>
    </row>
    <row r="3" spans="2:6">
      <c r="B3" s="6">
        <v>43287</v>
      </c>
      <c r="C3" s="7"/>
      <c r="D3" s="2" t="s">
        <v>743</v>
      </c>
      <c r="E3" s="8">
        <v>0</v>
      </c>
      <c r="F3" s="9"/>
    </row>
    <row r="4" spans="2:6">
      <c r="B4" s="6">
        <v>43307</v>
      </c>
      <c r="C4" s="10"/>
      <c r="D4" s="11" t="s">
        <v>744</v>
      </c>
      <c r="E4" s="8"/>
      <c r="F4" s="8">
        <v>15000</v>
      </c>
    </row>
    <row r="5" spans="2:6">
      <c r="B5" s="6">
        <v>43312</v>
      </c>
      <c r="C5" s="10"/>
      <c r="D5" s="11" t="s">
        <v>745</v>
      </c>
      <c r="E5" s="8"/>
      <c r="F5" s="8">
        <v>30000</v>
      </c>
    </row>
    <row r="6" spans="2:6">
      <c r="B6" s="6">
        <v>43371</v>
      </c>
      <c r="C6" s="10"/>
      <c r="D6" s="11" t="s">
        <v>746</v>
      </c>
      <c r="E6" s="8"/>
      <c r="F6" s="8">
        <v>5000</v>
      </c>
    </row>
    <row r="7" spans="2:6">
      <c r="B7" s="6">
        <v>43371</v>
      </c>
      <c r="C7" s="10"/>
      <c r="D7" s="11" t="s">
        <v>548</v>
      </c>
      <c r="E7" s="8"/>
      <c r="F7" s="8">
        <v>30000</v>
      </c>
    </row>
    <row r="8" spans="2:6">
      <c r="B8" s="6">
        <v>43371</v>
      </c>
      <c r="C8" s="10"/>
      <c r="D8" s="11" t="s">
        <v>25</v>
      </c>
      <c r="E8" s="8"/>
      <c r="F8" s="8">
        <v>30000</v>
      </c>
    </row>
    <row r="9" spans="2:6">
      <c r="B9" s="6">
        <v>43371</v>
      </c>
      <c r="C9" s="10"/>
      <c r="D9" s="11" t="s">
        <v>71</v>
      </c>
      <c r="E9" s="8"/>
      <c r="F9" s="8">
        <v>10000</v>
      </c>
    </row>
    <row r="10" spans="2:6">
      <c r="B10" s="6">
        <v>43384</v>
      </c>
      <c r="C10" s="7"/>
      <c r="D10" s="2" t="s">
        <v>747</v>
      </c>
      <c r="E10" s="8">
        <v>108550</v>
      </c>
      <c r="F10" s="8"/>
    </row>
    <row r="11" spans="2:6">
      <c r="B11" s="6">
        <v>43438</v>
      </c>
      <c r="C11" s="7">
        <v>1812008</v>
      </c>
      <c r="D11" s="2" t="s">
        <v>748</v>
      </c>
      <c r="E11" s="8">
        <v>12000</v>
      </c>
      <c r="F11" s="8"/>
    </row>
    <row r="12" spans="2:6">
      <c r="B12" s="6">
        <v>43438</v>
      </c>
      <c r="C12" s="7"/>
      <c r="D12" s="12" t="s">
        <v>749</v>
      </c>
      <c r="E12" s="8">
        <v>1709000</v>
      </c>
      <c r="F12" s="8"/>
    </row>
    <row r="13" spans="2:6">
      <c r="B13" s="6">
        <v>43439</v>
      </c>
      <c r="C13" s="7"/>
      <c r="D13" s="2" t="s">
        <v>750</v>
      </c>
      <c r="E13" s="8">
        <v>212114</v>
      </c>
      <c r="F13" s="8"/>
    </row>
    <row r="14" spans="2:6">
      <c r="B14" s="6">
        <v>43446</v>
      </c>
      <c r="C14" s="7"/>
      <c r="D14" s="2" t="s">
        <v>757</v>
      </c>
      <c r="E14" s="8"/>
      <c r="F14" s="8">
        <v>55000</v>
      </c>
    </row>
    <row r="15" spans="2:6">
      <c r="B15" s="6">
        <v>43447</v>
      </c>
      <c r="C15" s="7"/>
      <c r="D15" s="14" t="s">
        <v>751</v>
      </c>
      <c r="E15" s="8"/>
      <c r="F15" s="8">
        <v>100000</v>
      </c>
    </row>
    <row r="16" spans="2:6">
      <c r="B16" s="6">
        <v>43468</v>
      </c>
      <c r="C16" s="7"/>
      <c r="D16" s="14" t="s">
        <v>761</v>
      </c>
      <c r="E16" s="8"/>
      <c r="F16" s="8">
        <f>4*20000+16000+14000</f>
        <v>110000</v>
      </c>
    </row>
    <row r="17" spans="2:6">
      <c r="B17" s="6">
        <v>43468</v>
      </c>
      <c r="C17" s="7"/>
      <c r="D17" s="14" t="s">
        <v>760</v>
      </c>
      <c r="E17" s="8"/>
      <c r="F17" s="8">
        <f>15000+(8*20000)</f>
        <v>175000</v>
      </c>
    </row>
    <row r="18" spans="2:6">
      <c r="B18" s="6">
        <v>43469</v>
      </c>
      <c r="C18" s="7"/>
      <c r="D18" s="2" t="s">
        <v>758</v>
      </c>
      <c r="E18" s="8"/>
      <c r="F18" s="8">
        <v>40000</v>
      </c>
    </row>
    <row r="19" spans="2:6">
      <c r="B19" s="6">
        <v>43479</v>
      </c>
      <c r="C19" s="7"/>
      <c r="D19" s="2" t="s">
        <v>759</v>
      </c>
      <c r="E19" s="8"/>
      <c r="F19" s="8">
        <v>150000</v>
      </c>
    </row>
    <row r="20" spans="2:6">
      <c r="B20" s="6">
        <v>43496</v>
      </c>
      <c r="C20" s="7"/>
      <c r="D20" s="2" t="s">
        <v>762</v>
      </c>
      <c r="E20" s="8"/>
      <c r="F20" s="8">
        <v>15000</v>
      </c>
    </row>
    <row r="21" spans="2:6">
      <c r="B21" s="6">
        <v>43507</v>
      </c>
      <c r="C21" s="15"/>
      <c r="D21" s="14" t="s">
        <v>752</v>
      </c>
      <c r="E21" s="8"/>
      <c r="F21" s="8">
        <v>10000</v>
      </c>
    </row>
    <row r="22" spans="2:6">
      <c r="B22" s="6">
        <v>43515</v>
      </c>
      <c r="C22" s="7"/>
      <c r="D22" s="2" t="s">
        <v>754</v>
      </c>
      <c r="E22" s="8">
        <v>90720</v>
      </c>
      <c r="F22" s="8"/>
    </row>
    <row r="23" spans="2:6">
      <c r="B23" s="6">
        <v>43515</v>
      </c>
      <c r="C23" s="7"/>
      <c r="D23" s="2" t="s">
        <v>755</v>
      </c>
      <c r="E23" s="8">
        <v>116621</v>
      </c>
      <c r="F23" s="8"/>
    </row>
    <row r="24" spans="2:6">
      <c r="B24" s="6">
        <v>43533</v>
      </c>
      <c r="C24" s="7"/>
      <c r="D24" s="2" t="s">
        <v>763</v>
      </c>
      <c r="E24" s="8"/>
      <c r="F24" s="8">
        <v>180000</v>
      </c>
    </row>
    <row r="25" spans="2:6">
      <c r="B25" s="6">
        <v>43536</v>
      </c>
      <c r="C25" s="7"/>
      <c r="D25" s="2" t="s">
        <v>764</v>
      </c>
      <c r="E25" s="8"/>
      <c r="F25" s="8">
        <v>160000</v>
      </c>
    </row>
    <row r="26" spans="2:6">
      <c r="B26" s="6">
        <v>43543</v>
      </c>
      <c r="C26" s="7"/>
      <c r="D26" s="2" t="s">
        <v>753</v>
      </c>
      <c r="E26" s="8">
        <v>2500000</v>
      </c>
      <c r="F26" s="8"/>
    </row>
    <row r="27" spans="2:6">
      <c r="B27" s="6">
        <v>43544</v>
      </c>
      <c r="C27" s="7"/>
      <c r="D27" s="2" t="s">
        <v>756</v>
      </c>
      <c r="E27" s="8"/>
      <c r="F27" s="8">
        <v>800000</v>
      </c>
    </row>
    <row r="28" spans="2:6">
      <c r="B28" s="6">
        <v>43549</v>
      </c>
      <c r="C28" s="7"/>
      <c r="D28" s="2" t="s">
        <v>782</v>
      </c>
      <c r="E28" s="8"/>
      <c r="F28" s="8">
        <v>260000</v>
      </c>
    </row>
    <row r="29" spans="2:6">
      <c r="B29" s="52">
        <v>43585</v>
      </c>
      <c r="C29" s="53"/>
      <c r="D29" s="54" t="s">
        <v>874</v>
      </c>
      <c r="E29" s="55"/>
      <c r="F29" s="55">
        <v>150000</v>
      </c>
    </row>
    <row r="30" spans="2:6">
      <c r="E30" s="8">
        <f>SUM(E3:E29)</f>
        <v>4749005</v>
      </c>
      <c r="F30" s="8">
        <f>SUM(F3:F29)</f>
        <v>2325000</v>
      </c>
    </row>
    <row r="31" spans="2:6" ht="15.75" thickBot="1">
      <c r="E31" s="13"/>
      <c r="F31" s="13"/>
    </row>
    <row r="32" spans="2:6" ht="15.75" thickBot="1">
      <c r="E32" s="85">
        <f>E30-F30</f>
        <v>2424005</v>
      </c>
      <c r="F32" s="86"/>
    </row>
  </sheetData>
  <mergeCells count="1">
    <mergeCell ref="E32:F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Analyse clients</vt:lpstr>
      <vt:lpstr>$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SOSB04</dc:creator>
  <cp:lastModifiedBy>SOSB04</cp:lastModifiedBy>
  <cp:lastPrinted>2019-10-24T13:13:04Z</cp:lastPrinted>
  <dcterms:created xsi:type="dcterms:W3CDTF">2019-01-18T11:10:55Z</dcterms:created>
  <dcterms:modified xsi:type="dcterms:W3CDTF">2020-03-20T15:35:10Z</dcterms:modified>
</cp:coreProperties>
</file>